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ThisWorkbook"/>
  <mc:AlternateContent xmlns:mc="http://schemas.openxmlformats.org/markup-compatibility/2006">
    <mc:Choice Requires="x15">
      <x15ac:absPath xmlns:x15ac="http://schemas.microsoft.com/office/spreadsheetml/2010/11/ac" url="F:\TRANSPARENCIA\445 LEY DE DISCIPLINA 1ER TRIM FINAN 23\"/>
    </mc:Choice>
  </mc:AlternateContent>
  <xr:revisionPtr revIDLastSave="0" documentId="13_ncr:1_{0B1CE384-C558-4491-8624-625982898FF1}" xr6:coauthVersionLast="36" xr6:coauthVersionMax="36" xr10:uidLastSave="{00000000-0000-0000-0000-000000000000}"/>
  <bookViews>
    <workbookView xWindow="0" yWindow="0" windowWidth="25680" windowHeight="6900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 l="1"/>
  <c r="D9" i="8"/>
  <c r="E9" i="8"/>
  <c r="F9" i="8"/>
  <c r="B9" i="8"/>
  <c r="B51" i="8"/>
  <c r="C38" i="8"/>
  <c r="D38" i="8"/>
  <c r="E38" i="8"/>
  <c r="F38" i="8"/>
  <c r="B38" i="8"/>
  <c r="D103" i="7"/>
  <c r="E103" i="7"/>
  <c r="C28" i="6" l="1"/>
  <c r="D28" i="6"/>
  <c r="E28" i="6"/>
  <c r="F28" i="6"/>
  <c r="B28" i="6"/>
  <c r="G12" i="6" l="1"/>
  <c r="G13" i="6"/>
  <c r="G14" i="6"/>
  <c r="G15" i="6"/>
  <c r="D19" i="5" l="1"/>
  <c r="D18" i="5"/>
  <c r="C18" i="5"/>
  <c r="C19" i="5"/>
  <c r="C17" i="5" s="1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 s="1"/>
  <c r="D20" i="3" s="1"/>
  <c r="C13" i="3"/>
  <c r="B22" i="3"/>
  <c r="G38" i="8"/>
  <c r="G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0" i="6"/>
  <c r="G9" i="6"/>
  <c r="F75" i="6"/>
  <c r="F67" i="6"/>
  <c r="F59" i="6"/>
  <c r="F54" i="6"/>
  <c r="F65" i="6" s="1"/>
  <c r="F45" i="6"/>
  <c r="F37" i="6"/>
  <c r="F35" i="6"/>
  <c r="F16" i="6"/>
  <c r="F41" i="6" s="1"/>
  <c r="E75" i="6"/>
  <c r="E67" i="6"/>
  <c r="E59" i="6"/>
  <c r="E45" i="6"/>
  <c r="E65" i="6" s="1"/>
  <c r="E37" i="6"/>
  <c r="E35" i="6"/>
  <c r="E16" i="6"/>
  <c r="D75" i="6"/>
  <c r="D67" i="6"/>
  <c r="D59" i="6"/>
  <c r="D54" i="6"/>
  <c r="D45" i="6"/>
  <c r="D37" i="6"/>
  <c r="D3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45" i="6"/>
  <c r="C37" i="6"/>
  <c r="C35" i="6"/>
  <c r="C16" i="6"/>
  <c r="C41" i="6" s="1"/>
  <c r="B75" i="6"/>
  <c r="B67" i="6"/>
  <c r="B59" i="6"/>
  <c r="B54" i="6"/>
  <c r="B45" i="6"/>
  <c r="B37" i="6"/>
  <c r="B35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E81" i="2" s="1"/>
  <c r="C60" i="2"/>
  <c r="B60" i="2"/>
  <c r="C41" i="2"/>
  <c r="B41" i="2"/>
  <c r="C38" i="2"/>
  <c r="C9" i="9" l="1"/>
  <c r="F51" i="8"/>
  <c r="E51" i="8"/>
  <c r="E84" i="7"/>
  <c r="G28" i="7"/>
  <c r="C9" i="7"/>
  <c r="C65" i="6"/>
  <c r="F7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D51" i="8"/>
  <c r="C51" i="8"/>
  <c r="G51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16" i="6"/>
  <c r="G41" i="6" s="1"/>
  <c r="G37" i="6"/>
  <c r="E159" i="7" l="1"/>
  <c r="B159" i="7"/>
  <c r="F159" i="7"/>
  <c r="G9" i="7"/>
  <c r="G65" i="6"/>
  <c r="C21" i="5"/>
  <c r="C23" i="5" s="1"/>
  <c r="B77" i="9"/>
  <c r="F77" i="9"/>
  <c r="D159" i="7"/>
  <c r="G84" i="7"/>
  <c r="G159" i="7" s="1"/>
  <c r="G42" i="6"/>
  <c r="G70" i="6"/>
  <c r="C25" i="5" l="1"/>
  <c r="C33" i="5" s="1"/>
  <c r="B38" i="2"/>
  <c r="C31" i="2"/>
  <c r="B31" i="2"/>
  <c r="C25" i="2"/>
  <c r="B25" i="2"/>
  <c r="C17" i="2"/>
  <c r="B17" i="2"/>
  <c r="C9" i="2"/>
  <c r="C47" i="2" s="1"/>
  <c r="C62" i="2" s="1"/>
  <c r="B9" i="2"/>
  <c r="B47" i="2" l="1"/>
  <c r="B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28" i="10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<sst xmlns="http://schemas.openxmlformats.org/spreadsheetml/2006/main" count="842" uniqueCount="586">
  <si>
    <t>Formato 1 Estado de Situación Financiera Detallado - LDF</t>
  </si>
  <si>
    <t>Estado de Situación Financiera Detallado - LDF</t>
  </si>
  <si>
    <t>Al 31 de Diciembre de 2022 y al 31 de Marzo de 2023 (b)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</si>
  <si>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</si>
  <si>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</si>
  <si>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</si>
  <si>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</si>
  <si>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</si>
  <si>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</si>
  <si>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</si>
  <si>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</si>
  <si>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</si>
  <si>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</si>
  <si>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</si>
  <si>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</si>
  <si>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</si>
  <si>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</si>
  <si>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</si>
  <si>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</si>
  <si>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</si>
  <si>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</si>
  <si>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</si>
  <si>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</si>
  <si>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</si>
  <si>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</si>
  <si>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</si>
  <si>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</si>
  <si>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</si>
  <si>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</si>
  <si>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</si>
  <si>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</si>
  <si>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</si>
  <si>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</si>
  <si>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</si>
  <si>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</si>
  <si>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</si>
  <si>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</si>
  <si>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</si>
  <si>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</si>
  <si>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</si>
  <si>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</si>
  <si>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</si>
  <si>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</si>
  <si>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</si>
  <si>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</si>
  <si>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</si>
  <si>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</si>
  <si>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</si>
  <si>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</si>
  <si>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</si>
  <si>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</si>
  <si>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</si>
  <si>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</si>
  <si>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</si>
  <si>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</si>
  <si>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</si>
  <si>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</si>
  <si>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</si>
  <si>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</si>
  <si>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</si>
  <si>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</si>
  <si>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</si>
  <si>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</si>
  <si>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</si>
  <si>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</si>
  <si>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</si>
  <si>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</si>
  <si>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</si>
  <si>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</si>
  <si>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</si>
  <si>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</si>
  <si>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</si>
  <si>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</si>
  <si>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</si>
  <si>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</si>
  <si>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</si>
  <si>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</si>
  <si>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</si>
  <si>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</si>
  <si>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</si>
  <si>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</si>
  <si>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</si>
  <si>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</si>
  <si>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</si>
  <si>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</si>
  <si>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</si>
  <si>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</si>
  <si>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</si>
  <si>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</si>
  <si>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</si>
  <si>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</si>
  <si>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</si>
  <si>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</si>
  <si>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</si>
  <si>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</si>
  <si>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</si>
  <si>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</si>
  <si>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</si>
  <si>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</si>
  <si>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</si>
  <si>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</si>
  <si>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</si>
  <si>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</si>
  <si>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</si>
  <si>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</si>
  <si>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</si>
  <si>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</si>
  <si>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</si>
  <si>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</si>
  <si>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</si>
  <si>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</si>
  <si>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</si>
  <si>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</si>
  <si>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</si>
  <si>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</si>
  <si>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</si>
  <si>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</si>
  <si>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</si>
  <si>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</si>
  <si>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</si>
  <si>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</si>
  <si>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</si>
  <si>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</si>
  <si>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</si>
  <si>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</si>
  <si>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</si>
  <si>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</si>
  <si>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</si>
  <si>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</si>
  <si>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</si>
  <si>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</si>
  <si>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</si>
  <si>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</si>
  <si>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</si>
  <si>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</si>
  <si>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</si>
  <si>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</si>
  <si>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</si>
  <si>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</si>
  <si>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</si>
  <si>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</si>
  <si>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</si>
  <si>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</si>
  <si>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</si>
  <si>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</si>
  <si>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</si>
  <si>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</si>
  <si>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</si>
  <si>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</si>
  <si>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</si>
  <si>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</si>
  <si>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</si>
  <si>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</si>
  <si>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</si>
  <si>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</si>
  <si>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</si>
  <si>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</si>
  <si>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</si>
  <si>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</si>
  <si>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</si>
  <si>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</si>
  <si>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</si>
  <si>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</si>
  <si>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</si>
  <si>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</si>
  <si>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</si>
  <si>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</si>
  <si>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</si>
  <si>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2023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</si>
  <si>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</si>
  <si>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</si>
  <si>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</si>
  <si>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</si>
  <si>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</si>
  <si>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</si>
  <si>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</si>
  <si>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</si>
  <si>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</si>
  <si>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</si>
  <si>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</si>
  <si>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</si>
  <si>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</si>
  <si>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</si>
  <si>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</si>
  <si>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</si>
  <si>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</si>
  <si>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</si>
  <si>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</si>
  <si>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</si>
  <si>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</si>
  <si>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</si>
  <si>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</si>
  <si>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</si>
  <si>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</si>
  <si>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</si>
  <si>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</si>
  <si>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</si>
  <si>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</si>
  <si>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</si>
  <si>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</si>
  <si>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</si>
  <si>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</si>
  <si>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</si>
  <si>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</si>
  <si>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</si>
  <si>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</si>
  <si>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</si>
  <si>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</si>
  <si>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</si>
  <si>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</si>
  <si>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</si>
  <si>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</si>
  <si>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</si>
  <si>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</si>
  <si>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</si>
  <si>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</si>
  <si>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</si>
  <si>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</si>
  <si>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</si>
  <si>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</si>
  <si>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</si>
  <si>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</si>
  <si>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</si>
  <si>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</si>
  <si>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</si>
  <si>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</si>
  <si>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</si>
  <si>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</si>
  <si>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</si>
  <si>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</si>
  <si>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</si>
  <si>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</si>
  <si>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</si>
  <si>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</si>
  <si>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</si>
  <si>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</si>
  <si>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</si>
  <si>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</si>
  <si>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</si>
  <si>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</si>
  <si>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</si>
  <si>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</si>
  <si>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</si>
  <si>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</si>
  <si>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</si>
  <si>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</si>
  <si>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</si>
  <si>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</si>
  <si>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</si>
  <si>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</si>
  <si>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</si>
  <si>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</si>
  <si>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</si>
  <si>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</si>
  <si>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</si>
  <si>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</si>
  <si>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</si>
  <si>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</si>
  <si>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</si>
  <si>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</si>
  <si>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</si>
  <si>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</si>
  <si>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</si>
  <si>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</si>
  <si>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</si>
  <si>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</si>
  <si>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</si>
  <si>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</si>
  <si>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</si>
  <si>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</si>
  <si>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</si>
  <si>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</si>
  <si>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</si>
  <si>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</si>
  <si>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</si>
  <si>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</si>
  <si>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</si>
  <si>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</si>
  <si>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</si>
  <si>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</si>
  <si>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</si>
  <si>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</si>
  <si>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</si>
  <si>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</si>
  <si>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</si>
  <si>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</si>
  <si>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</si>
  <si>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</si>
  <si>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</si>
  <si>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</si>
  <si>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</si>
  <si>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</si>
  <si>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</si>
  <si>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</si>
  <si>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</si>
  <si>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</si>
  <si>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</si>
  <si>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</si>
  <si>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</si>
  <si>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</si>
  <si>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</si>
  <si>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</si>
  <si>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</si>
  <si>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</si>
  <si>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</si>
  <si>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</si>
  <si>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</si>
  <si>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</si>
  <si>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</si>
  <si>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</si>
  <si>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</si>
  <si>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</si>
  <si>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</si>
  <si>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</si>
  <si>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</si>
  <si>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</si>
  <si>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</si>
  <si>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</si>
  <si>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</si>
  <si>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</si>
  <si>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</si>
  <si>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</si>
  <si>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</si>
  <si>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</si>
  <si>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</si>
  <si>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</si>
  <si>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</si>
  <si>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</si>
  <si>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</si>
  <si>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</si>
  <si>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</si>
  <si>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</si>
  <si>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</si>
  <si>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</si>
  <si>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</si>
  <si>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</si>
  <si>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</si>
  <si>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</si>
  <si>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</si>
  <si>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</si>
  <si>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</si>
  <si>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</si>
  <si>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</si>
  <si>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</si>
  <si>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</si>
  <si>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</si>
  <si>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</si>
  <si>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</si>
  <si>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</si>
  <si>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</si>
  <si>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</si>
  <si>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</si>
  <si>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</si>
  <si>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</si>
  <si>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</si>
  <si>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</si>
  <si>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</si>
  <si>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</si>
  <si>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</si>
  <si>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</si>
  <si>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</si>
  <si>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</si>
  <si>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</si>
  <si>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</si>
  <si>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</si>
  <si>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</si>
  <si>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</si>
  <si>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</si>
  <si>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</si>
  <si>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</si>
  <si>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</si>
  <si>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</si>
  <si>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</si>
  <si>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</si>
  <si>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</si>
  <si>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</si>
  <si>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</si>
  <si>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</si>
  <si>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</si>
  <si>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</si>
  <si>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</si>
  <si>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</si>
  <si>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</si>
  <si>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</si>
  <si>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</si>
  <si>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</si>
  <si>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</si>
  <si>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</si>
  <si>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</si>
  <si>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</si>
  <si>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</si>
  <si>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</si>
  <si>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</si>
  <si>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</si>
  <si>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</si>
  <si>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</si>
  <si>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</si>
  <si>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</si>
  <si>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</si>
  <si>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</si>
  <si>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</si>
  <si>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</si>
  <si>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</si>
  <si>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</si>
  <si>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</si>
  <si>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</si>
  <si>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</si>
  <si>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</si>
  <si>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</si>
  <si>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</si>
  <si>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</si>
  <si>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</si>
  <si>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</si>
  <si>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</si>
  <si>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</si>
  <si>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</si>
  <si>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</si>
  <si>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</si>
  <si>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</si>
  <si>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</si>
  <si>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</si>
  <si>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</si>
  <si>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</si>
  <si>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</si>
  <si>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</si>
  <si>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</si>
  <si>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</si>
  <si>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</si>
  <si>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</si>
  <si>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</si>
  <si>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</si>
  <si>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</si>
  <si>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</si>
  <si>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</si>
  <si>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</si>
  <si>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</si>
  <si>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</si>
  <si>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</si>
  <si>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</si>
  <si>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</si>
  <si>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</si>
  <si>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</si>
  <si>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</si>
  <si>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</si>
  <si>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</si>
  <si>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</si>
  <si>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</si>
  <si>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</si>
  <si>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</si>
  <si>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</si>
  <si>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</si>
  <si>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</si>
  <si>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</si>
  <si>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</si>
  <si>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</si>
  <si>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</si>
  <si>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</si>
  <si>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</si>
  <si>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</si>
  <si>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</si>
  <si>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</si>
  <si>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</si>
  <si>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</si>
  <si>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</si>
  <si>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</si>
  <si>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</si>
  <si>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</si>
  <si>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</si>
  <si>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</si>
  <si>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</si>
  <si>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</si>
  <si>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</si>
  <si>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</si>
  <si>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</si>
  <si>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</si>
  <si>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</si>
  <si>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</si>
  <si>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</si>
  <si>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</si>
  <si>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</si>
  <si>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</si>
  <si>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</si>
  <si>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</si>
  <si>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</si>
  <si>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</si>
  <si>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</si>
  <si>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</si>
  <si>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</si>
  <si>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</si>
  <si>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</si>
  <si>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</si>
  <si>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</si>
  <si>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</si>
  <si>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</si>
  <si>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</si>
  <si>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</si>
  <si>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</si>
  <si>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</si>
  <si>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</si>
  <si>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</si>
  <si>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</si>
  <si>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</si>
  <si>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</si>
  <si>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</si>
  <si>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</si>
  <si>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</si>
  <si>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</si>
  <si>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</si>
  <si>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</si>
  <si>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</si>
  <si>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</si>
  <si>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</si>
  <si>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</si>
  <si>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</si>
  <si>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</si>
  <si>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</si>
  <si>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</si>
  <si>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</si>
  <si>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</si>
  <si>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</si>
  <si>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</si>
  <si>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</si>
  <si>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</si>
  <si>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</si>
  <si>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</si>
  <si>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</si>
  <si>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</si>
  <si>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</si>
  <si>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</si>
  <si>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</si>
  <si>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</si>
  <si>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</si>
  <si>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</si>
  <si>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</si>
  <si>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</si>
  <si>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</si>
  <si>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</si>
  <si>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</si>
  <si>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</si>
  <si>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</si>
  <si>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</si>
  <si>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</si>
  <si>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</si>
  <si>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</si>
  <si>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</si>
  <si>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</si>
  <si>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</si>
  <si>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</si>
  <si>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</si>
  <si>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</si>
  <si>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</si>
  <si>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</si>
  <si>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</si>
  <si>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</si>
  <si>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</si>
  <si>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</si>
  <si>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</si>
  <si>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</si>
  <si>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 FELIPE</t>
  </si>
  <si>
    <t>31111M290010000 PRESIDENCIA MUNICIPAL</t>
  </si>
  <si>
    <t>31111M290020000 SECRETARIA DEL AYUNTAMIENTO</t>
  </si>
  <si>
    <t>31111M290030000 TESORERIA MUNICIPAL</t>
  </si>
  <si>
    <t>31111M290040000 DIRECCION DE RECURSOS HUMANOS</t>
  </si>
  <si>
    <t>31111M290050000 OFICIALIA MAYOR</t>
  </si>
  <si>
    <t>31111M290060000 DIRECCION DE OBRAS PUBLICAS</t>
  </si>
  <si>
    <t>31111M290070000 DIRECCION DE DESARROLLO SOCIAL</t>
  </si>
  <si>
    <t>31111M290080000 DIRECCION DE SEGURIDAD PUBLICA,TRANSITO</t>
  </si>
  <si>
    <t>31111M290090000 UNIDAD DE TRANSPARENCIA</t>
  </si>
  <si>
    <t>31111M290100000 DIRECCION DE ATENCION A LA JUVENTUD</t>
  </si>
  <si>
    <t>31111M290110000 DIRECCION DE DESARROLLO RURAL</t>
  </si>
  <si>
    <t>31111M290120000 DIRECCION DE DESARROLLO ECONOMICO Y TURI</t>
  </si>
  <si>
    <t>31111M290130000 DIRECCION DE DESARROLLO URBANO</t>
  </si>
  <si>
    <t>31111M290140000 DIRECCION DE CASA DE LA CULTURA</t>
  </si>
  <si>
    <t>31111M290150000 DIRECCION DE PLANEACION MUNICIPAL</t>
  </si>
  <si>
    <t>31111M290160000 DIRECCION DE SERVICIOS PUBLICOS MUNICIPA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</si>
  <si>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</si>
  <si>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</si>
  <si>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</si>
  <si>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</si>
  <si>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31111M290210000 DIRECCION DE DEPORTE</t>
  </si>
  <si>
    <t>31111M290220000 DIRECCION DE SALUD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</si>
  <si>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</si>
  <si>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</si>
  <si>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</si>
  <si>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</si>
  <si>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31111M290270000 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</si>
</sst>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17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Below="0"/>
  </sheetPr>
  <dimension ref="A1:F82"/>
  <sheetViews>
    <sheetView showGridLines="0" tabSelected="1" zoomScale="70" zoomScaleNormal="70" workbookViewId="0">
      <selection activeCell="A4" sqref="A4"/>
    </sheetView>
  </sheetViews>
  <sheetFormatPr baseColWidth="10" defaultColWidth="11" defaultRowHeight="15" x14ac:dyDescent="0.25"/>
  <cols>
    <col min="1" max="1" width="96.42578125" customWidth="1"/>
    <col min="2" max="3" width="20.140625" bestFit="1" customWidth="1"/>
    <col min="4" max="4" width="98.7109375" bestFit="1" customWidth="1"/>
    <col min="5" max="5" width="20.140625" bestFit="1" customWidth="1"/>
    <col min="6" max="6" width="19.5703125" bestFit="1" customWidth="1"/>
  </cols>
  <sheetData>
    <row r="1" spans="1:6" ht="40.9" customHeight="1" x14ac:dyDescent="0.25">
      <c r="A1" s="143" t="s">
        <v>0</v>
      </c>
      <c r="B1" s="144"/>
      <c r="C1" s="144"/>
      <c r="D1" s="144"/>
      <c r="E1" s="144"/>
      <c r="F1" s="145"/>
    </row>
    <row r="2" spans="1:6" ht="15" customHeight="1" x14ac:dyDescent="0.25">
      <c r="A2" s="114" t="s">
        <v>558</v>
      </c>
      <c r="B2" s="115"/>
      <c r="C2" s="115"/>
      <c r="D2" s="115"/>
      <c r="E2" s="115"/>
      <c r="F2" s="116"/>
    </row>
    <row r="3" spans="1:6" ht="15" customHeight="1" x14ac:dyDescent="0.25">
      <c r="A3" s="117" t="s">
        <v>1</v>
      </c>
      <c r="B3" s="118"/>
      <c r="C3" s="118"/>
      <c r="D3" s="118"/>
      <c r="E3" s="118"/>
      <c r="F3" s="119"/>
    </row>
    <row r="4" spans="1:6" ht="12.95" customHeight="1" x14ac:dyDescent="0.25">
      <c r="A4" s="117" t="s">
        <v>2</v>
      </c>
      <c r="B4" s="118"/>
      <c r="C4" s="118"/>
      <c r="D4" s="118"/>
      <c r="E4" s="118"/>
      <c r="F4" s="119"/>
    </row>
    <row r="5" spans="1:6" ht="12.95" customHeight="1" x14ac:dyDescent="0.25">
      <c r="A5" s="120" t="s">
        <v>3</v>
      </c>
      <c r="B5" s="121"/>
      <c r="C5" s="121"/>
      <c r="D5" s="121"/>
      <c r="E5" s="121"/>
      <c r="F5" s="122"/>
    </row>
    <row r="6" spans="1:6" ht="41.45" customHeight="1" x14ac:dyDescent="0.25">
      <c r="A6" s="42" t="s">
        <v>4</v>
      </c>
      <c r="B6" s="43" t="s">
        <v>5</v>
      </c>
      <c r="C6" s="1" t="s">
        <v>6</v>
      </c>
      <c r="D6" s="44" t="s">
        <v>7</v>
      </c>
      <c r="E6" s="43" t="s">
        <v>5</v>
      </c>
      <c r="F6" s="1" t="s">
        <v>6</v>
      </c>
    </row>
    <row r="7" spans="1:6" ht="12.95" customHeight="1" x14ac:dyDescent="0.25">
      <c r="A7" s="45" t="s">
        <v>8</v>
      </c>
      <c r="B7" s="46"/>
      <c r="C7" s="46"/>
      <c r="D7" s="45" t="s">
        <v>9</v>
      </c>
      <c r="E7" s="46"/>
      <c r="F7" s="46"/>
    </row>
    <row r="8" spans="1:6" x14ac:dyDescent="0.25">
      <c r="A8" s="2" t="s">
        <v>10</v>
      </c>
      <c r="B8" s="47"/>
      <c r="C8" s="47"/>
      <c r="D8" s="2" t="s">
        <v>11</v>
      </c>
      <c r="E8" s="47"/>
      <c r="F8" s="47"/>
    </row>
    <row r="9" spans="1:6" x14ac:dyDescent="0.25">
      <c r="A9" s="48" t="s">
        <v>12</v>
      </c>
      <c r="B9" s="49">
        <f>SUM(B10:B16)</f>
        <v>121366170.56999999</v>
      </c>
      <c r="C9" s="49">
        <f>SUM(C10:C16)</f>
        <v>74652456.38000001</v>
      </c>
      <c r="D9" s="48" t="s">
        <v>13</v>
      </c>
      <c r="E9" s="49">
        <f>SUM(E10:E18)</f>
        <v>502269.22</v>
      </c>
      <c r="F9" s="49">
        <f>SUM(F10:F18)</f>
        <v>5349912.0999999996</v>
      </c>
    </row>
    <row r="10" spans="1:6" x14ac:dyDescent="0.25">
      <c r="A10" s="50" t="s">
        <v>14</v>
      </c>
      <c r="B10" s="49"/>
      <c r="C10" s="49"/>
      <c r="D10" s="50" t="s">
        <v>15</v>
      </c>
      <c r="E10" s="49">
        <v>6018.4</v>
      </c>
      <c r="F10" s="49">
        <v>2679544.16</v>
      </c>
    </row>
    <row r="11" spans="1:6" x14ac:dyDescent="0.25">
      <c r="A11" s="50" t="s">
        <v>16</v>
      </c>
      <c r="B11" s="49">
        <v>69991721.439999998</v>
      </c>
      <c r="C11" s="49">
        <v>35847235.490000002</v>
      </c>
      <c r="D11" s="50" t="s">
        <v>17</v>
      </c>
      <c r="E11" s="49">
        <v>0</v>
      </c>
      <c r="F11" s="49">
        <v>476551.01</v>
      </c>
    </row>
    <row r="12" spans="1:6" x14ac:dyDescent="0.25">
      <c r="A12" s="50" t="s">
        <v>18</v>
      </c>
      <c r="B12" s="49"/>
      <c r="C12" s="49"/>
      <c r="D12" s="50" t="s">
        <v>19</v>
      </c>
      <c r="E12" s="49">
        <v>-29.12</v>
      </c>
      <c r="F12" s="49">
        <v>738.5</v>
      </c>
    </row>
    <row r="13" spans="1:6" x14ac:dyDescent="0.25">
      <c r="A13" s="50" t="s">
        <v>20</v>
      </c>
      <c r="B13" s="49">
        <v>51374449.130000003</v>
      </c>
      <c r="C13" s="49">
        <v>38699014.439999998</v>
      </c>
      <c r="D13" s="50" t="s">
        <v>21</v>
      </c>
      <c r="E13" s="49"/>
      <c r="F13" s="49"/>
    </row>
    <row r="14" spans="1:6" x14ac:dyDescent="0.25">
      <c r="A14" s="50" t="s">
        <v>22</v>
      </c>
      <c r="B14" s="49">
        <v>0</v>
      </c>
      <c r="C14" s="49">
        <v>106206.45</v>
      </c>
      <c r="D14" s="50" t="s">
        <v>23</v>
      </c>
      <c r="E14" s="49">
        <v>0</v>
      </c>
      <c r="F14" s="49">
        <v>0</v>
      </c>
    </row>
    <row r="15" spans="1:6" x14ac:dyDescent="0.25">
      <c r="A15" s="50" t="s">
        <v>24</v>
      </c>
      <c r="B15" s="49"/>
      <c r="C15" s="49"/>
      <c r="D15" s="50" t="s">
        <v>25</v>
      </c>
      <c r="E15" s="49"/>
      <c r="F15" s="49"/>
    </row>
    <row r="16" spans="1:6" x14ac:dyDescent="0.25">
      <c r="A16" s="50" t="s">
        <v>26</v>
      </c>
      <c r="B16" s="49"/>
      <c r="C16" s="49"/>
      <c r="D16" s="50" t="s">
        <v>27</v>
      </c>
      <c r="E16" s="49">
        <v>-178688.93</v>
      </c>
      <c r="F16" s="49">
        <v>-1011076.08</v>
      </c>
    </row>
    <row r="17" spans="1:6" x14ac:dyDescent="0.25">
      <c r="A17" s="48" t="s">
        <v>28</v>
      </c>
      <c r="B17" s="49">
        <f>SUM(B18:B24)</f>
        <v>5091990.8499999996</v>
      </c>
      <c r="C17" s="49">
        <f>SUM(C18:C24)</f>
        <v>4938434.33</v>
      </c>
      <c r="D17" s="50" t="s">
        <v>29</v>
      </c>
      <c r="E17" s="49"/>
      <c r="F17" s="49"/>
    </row>
    <row r="18" spans="1:6" x14ac:dyDescent="0.25">
      <c r="A18" s="50" t="s">
        <v>30</v>
      </c>
      <c r="B18" s="49"/>
      <c r="C18" s="49"/>
      <c r="D18" s="50" t="s">
        <v>31</v>
      </c>
      <c r="E18" s="49">
        <v>674968.87</v>
      </c>
      <c r="F18" s="49">
        <v>3204154.51</v>
      </c>
    </row>
    <row r="19" spans="1:6" x14ac:dyDescent="0.25">
      <c r="A19" s="50" t="s">
        <v>32</v>
      </c>
      <c r="B19" s="49">
        <v>477.13</v>
      </c>
      <c r="C19" s="49">
        <v>-135.13</v>
      </c>
      <c r="D19" s="48" t="s">
        <v>33</v>
      </c>
      <c r="E19" s="49">
        <f>SUM(E20:E22)</f>
        <v>0</v>
      </c>
      <c r="F19" s="49">
        <f>SUM(F20:F22)</f>
        <v>0</v>
      </c>
    </row>
    <row r="20" spans="1:6" x14ac:dyDescent="0.25">
      <c r="A20" s="50" t="s">
        <v>34</v>
      </c>
      <c r="B20" s="49">
        <v>4143898.93</v>
      </c>
      <c r="C20" s="49">
        <v>4044450.87</v>
      </c>
      <c r="D20" s="50" t="s">
        <v>35</v>
      </c>
      <c r="E20" s="49">
        <v>0</v>
      </c>
      <c r="F20" s="49">
        <v>0</v>
      </c>
    </row>
    <row r="21" spans="1:6" x14ac:dyDescent="0.25">
      <c r="A21" s="50" t="s">
        <v>36</v>
      </c>
      <c r="B21" s="49">
        <v>0</v>
      </c>
      <c r="C21" s="49">
        <v>0</v>
      </c>
      <c r="D21" s="50" t="s">
        <v>37</v>
      </c>
      <c r="E21" s="49">
        <v>0</v>
      </c>
      <c r="F21" s="49">
        <v>0</v>
      </c>
    </row>
    <row r="22" spans="1:6" x14ac:dyDescent="0.25">
      <c r="A22" s="50" t="s">
        <v>38</v>
      </c>
      <c r="B22" s="49">
        <v>20000</v>
      </c>
      <c r="C22" s="49">
        <v>0</v>
      </c>
      <c r="D22" s="50" t="s">
        <v>39</v>
      </c>
      <c r="E22" s="49">
        <v>0</v>
      </c>
      <c r="F22" s="49">
        <v>0</v>
      </c>
    </row>
    <row r="23" spans="1:6" x14ac:dyDescent="0.25">
      <c r="A23" s="50" t="s">
        <v>40</v>
      </c>
      <c r="B23" s="49"/>
      <c r="C23" s="49"/>
      <c r="D23" s="48" t="s">
        <v>41</v>
      </c>
      <c r="E23" s="49">
        <f>E24+E25</f>
        <v>0</v>
      </c>
      <c r="F23" s="49">
        <f>F24+F25</f>
        <v>0</v>
      </c>
    </row>
    <row r="24" spans="1:6" x14ac:dyDescent="0.25">
      <c r="A24" s="50" t="s">
        <v>42</v>
      </c>
      <c r="B24" s="49">
        <v>927614.79</v>
      </c>
      <c r="C24" s="49">
        <v>894118.59</v>
      </c>
      <c r="D24" s="50" t="s">
        <v>43</v>
      </c>
      <c r="E24" s="49">
        <v>0</v>
      </c>
      <c r="F24" s="49">
        <v>0</v>
      </c>
    </row>
    <row r="25" spans="1:6" x14ac:dyDescent="0.25">
      <c r="A25" s="48" t="s">
        <v>44</v>
      </c>
      <c r="B25" s="49">
        <f>SUM(B26:B30)</f>
        <v>16207671.640000001</v>
      </c>
      <c r="C25" s="49">
        <f>SUM(C26:C30)</f>
        <v>28973570.25</v>
      </c>
      <c r="D25" s="50" t="s">
        <v>45</v>
      </c>
      <c r="E25" s="49">
        <v>0</v>
      </c>
      <c r="F25" s="49">
        <v>0</v>
      </c>
    </row>
    <row r="26" spans="1:6" x14ac:dyDescent="0.25">
      <c r="A26" s="50" t="s">
        <v>46</v>
      </c>
      <c r="B26" s="49">
        <v>1232586.3899999999</v>
      </c>
      <c r="C26" s="49">
        <v>1232586.3899999999</v>
      </c>
      <c r="D26" s="48" t="s">
        <v>47</v>
      </c>
      <c r="E26" s="49">
        <v>0</v>
      </c>
      <c r="F26" s="49">
        <v>0</v>
      </c>
    </row>
    <row r="27" spans="1:6" x14ac:dyDescent="0.25">
      <c r="A27" s="50" t="s">
        <v>48</v>
      </c>
      <c r="B27" s="49">
        <v>336705.34</v>
      </c>
      <c r="C27" s="49">
        <v>2178205.34</v>
      </c>
      <c r="D27" s="48" t="s">
        <v>49</v>
      </c>
      <c r="E27" s="49">
        <f>SUM(E28:E30)</f>
        <v>0</v>
      </c>
      <c r="F27" s="49">
        <f>SUM(F28:F30)</f>
        <v>0</v>
      </c>
    </row>
    <row r="28" spans="1:6" x14ac:dyDescent="0.25">
      <c r="A28" s="50" t="s">
        <v>50</v>
      </c>
      <c r="B28" s="49"/>
      <c r="C28" s="49"/>
      <c r="D28" s="50" t="s">
        <v>51</v>
      </c>
      <c r="E28" s="49">
        <v>0</v>
      </c>
      <c r="F28" s="49">
        <v>0</v>
      </c>
    </row>
    <row r="29" spans="1:6" x14ac:dyDescent="0.25">
      <c r="A29" s="50" t="s">
        <v>52</v>
      </c>
      <c r="B29" s="49">
        <v>14638379.91</v>
      </c>
      <c r="C29" s="49">
        <v>25562778.52</v>
      </c>
      <c r="D29" s="50" t="s">
        <v>53</v>
      </c>
      <c r="E29" s="49">
        <v>0</v>
      </c>
      <c r="F29" s="49">
        <v>0</v>
      </c>
    </row>
    <row r="30" spans="1:6" x14ac:dyDescent="0.25">
      <c r="A30" s="50" t="s">
        <v>54</v>
      </c>
      <c r="B30" s="49"/>
      <c r="C30" s="49"/>
      <c r="D30" s="50" t="s">
        <v>55</v>
      </c>
      <c r="E30" s="49">
        <v>0</v>
      </c>
      <c r="F30" s="49">
        <v>0</v>
      </c>
    </row>
    <row r="31" spans="1:6" x14ac:dyDescent="0.25">
      <c r="A31" s="48" t="s">
        <v>56</v>
      </c>
      <c r="B31" s="49">
        <f>SUM(B32:B36)</f>
        <v>0</v>
      </c>
      <c r="C31" s="49">
        <f>SUM(C32:C36)</f>
        <v>0</v>
      </c>
      <c r="D31" s="48" t="s">
        <v>57</v>
      </c>
      <c r="E31" s="49">
        <f>SUM(E32:E37)</f>
        <v>0</v>
      </c>
      <c r="F31" s="49">
        <f>SUM(F32:F37)</f>
        <v>0</v>
      </c>
    </row>
    <row r="32" spans="1:6" x14ac:dyDescent="0.25">
      <c r="A32" s="50" t="s">
        <v>58</v>
      </c>
      <c r="B32" s="49">
        <v>0</v>
      </c>
      <c r="C32" s="49">
        <v>0</v>
      </c>
      <c r="D32" s="50" t="s">
        <v>59</v>
      </c>
      <c r="E32" s="49">
        <v>0</v>
      </c>
      <c r="F32" s="49">
        <v>0</v>
      </c>
    </row>
    <row r="33" spans="1:6" ht="14.45" customHeight="1" x14ac:dyDescent="0.25">
      <c r="A33" s="50" t="s">
        <v>60</v>
      </c>
      <c r="B33" s="49">
        <v>0</v>
      </c>
      <c r="C33" s="49">
        <v>0</v>
      </c>
      <c r="D33" s="50" t="s">
        <v>61</v>
      </c>
      <c r="E33" s="49">
        <v>0</v>
      </c>
      <c r="F33" s="49">
        <v>0</v>
      </c>
    </row>
    <row r="34" spans="1:6" ht="14.45" customHeight="1" x14ac:dyDescent="0.25">
      <c r="A34" s="50" t="s">
        <v>62</v>
      </c>
      <c r="B34" s="49">
        <v>0</v>
      </c>
      <c r="C34" s="49">
        <v>0</v>
      </c>
      <c r="D34" s="50" t="s">
        <v>63</v>
      </c>
      <c r="E34" s="49">
        <v>0</v>
      </c>
      <c r="F34" s="49">
        <v>0</v>
      </c>
    </row>
    <row r="35" spans="1:6" ht="14.45" customHeight="1" x14ac:dyDescent="0.25">
      <c r="A35" s="50" t="s">
        <v>64</v>
      </c>
      <c r="B35" s="49">
        <v>0</v>
      </c>
      <c r="C35" s="49">
        <v>0</v>
      </c>
      <c r="D35" s="50" t="s">
        <v>65</v>
      </c>
      <c r="E35" s="49">
        <v>0</v>
      </c>
      <c r="F35" s="49">
        <v>0</v>
      </c>
    </row>
    <row r="36" spans="1:6" ht="14.45" customHeight="1" x14ac:dyDescent="0.25">
      <c r="A36" s="50" t="s">
        <v>66</v>
      </c>
      <c r="B36" s="49">
        <v>0</v>
      </c>
      <c r="C36" s="49">
        <v>0</v>
      </c>
      <c r="D36" s="50" t="s">
        <v>67</v>
      </c>
      <c r="E36" s="49">
        <v>0</v>
      </c>
      <c r="F36" s="49">
        <v>0</v>
      </c>
    </row>
    <row r="37" spans="1:6" ht="14.45" customHeight="1" x14ac:dyDescent="0.25">
      <c r="A37" s="48" t="s">
        <v>68</v>
      </c>
      <c r="B37" s="49">
        <v>0</v>
      </c>
      <c r="C37" s="49">
        <v>0</v>
      </c>
      <c r="D37" s="50" t="s">
        <v>69</v>
      </c>
      <c r="E37" s="49">
        <v>0</v>
      </c>
      <c r="F37" s="49">
        <v>0</v>
      </c>
    </row>
    <row r="38" spans="1:6" x14ac:dyDescent="0.25">
      <c r="A38" s="48" t="s">
        <v>70</v>
      </c>
      <c r="B38" s="49">
        <f>SUM(B39:B40)</f>
        <v>0</v>
      </c>
      <c r="C38" s="49">
        <f>SUM(C39:C40)</f>
        <v>0</v>
      </c>
      <c r="D38" s="48" t="s">
        <v>71</v>
      </c>
      <c r="E38" s="49">
        <f>SUM(E39:E41)</f>
        <v>0</v>
      </c>
      <c r="F38" s="49">
        <f>SUM(F39:F41)</f>
        <v>0</v>
      </c>
    </row>
    <row r="39" spans="1:6" x14ac:dyDescent="0.25">
      <c r="A39" s="50" t="s">
        <v>72</v>
      </c>
      <c r="B39" s="49">
        <v>0</v>
      </c>
      <c r="C39" s="49">
        <v>0</v>
      </c>
      <c r="D39" s="50" t="s">
        <v>73</v>
      </c>
      <c r="E39" s="49">
        <v>0</v>
      </c>
      <c r="F39" s="49">
        <v>0</v>
      </c>
    </row>
    <row r="40" spans="1:6" x14ac:dyDescent="0.25">
      <c r="A40" s="50" t="s">
        <v>74</v>
      </c>
      <c r="B40" s="49">
        <v>0</v>
      </c>
      <c r="C40" s="49">
        <v>0</v>
      </c>
      <c r="D40" s="50" t="s">
        <v>75</v>
      </c>
      <c r="E40" s="49">
        <v>0</v>
      </c>
      <c r="F40" s="49">
        <v>0</v>
      </c>
    </row>
    <row r="41" spans="1:6" x14ac:dyDescent="0.25">
      <c r="A41" s="48" t="s">
        <v>76</v>
      </c>
      <c r="B41" s="49">
        <f>SUM(B42:B45)</f>
        <v>0</v>
      </c>
      <c r="C41" s="49">
        <f>SUM(C42:C45)</f>
        <v>0</v>
      </c>
      <c r="D41" s="50" t="s">
        <v>77</v>
      </c>
      <c r="E41" s="49">
        <v>0</v>
      </c>
      <c r="F41" s="49">
        <v>0</v>
      </c>
    </row>
    <row r="42" spans="1:6" x14ac:dyDescent="0.25">
      <c r="A42" s="50" t="s">
        <v>78</v>
      </c>
      <c r="B42" s="49">
        <v>0</v>
      </c>
      <c r="C42" s="49">
        <v>0</v>
      </c>
      <c r="D42" s="48" t="s">
        <v>79</v>
      </c>
      <c r="E42" s="49">
        <f>SUM(E43:E45)</f>
        <v>0</v>
      </c>
      <c r="F42" s="49">
        <f>SUM(F43:F45)</f>
        <v>0</v>
      </c>
    </row>
    <row r="43" spans="1:6" x14ac:dyDescent="0.25">
      <c r="A43" s="50" t="s">
        <v>80</v>
      </c>
      <c r="B43" s="49">
        <v>0</v>
      </c>
      <c r="C43" s="49">
        <v>0</v>
      </c>
      <c r="D43" s="50" t="s">
        <v>81</v>
      </c>
      <c r="E43" s="49">
        <v>0</v>
      </c>
      <c r="F43" s="49">
        <v>0</v>
      </c>
    </row>
    <row r="44" spans="1:6" x14ac:dyDescent="0.25">
      <c r="A44" s="50" t="s">
        <v>82</v>
      </c>
      <c r="B44" s="49">
        <v>0</v>
      </c>
      <c r="C44" s="49">
        <v>0</v>
      </c>
      <c r="D44" s="50" t="s">
        <v>83</v>
      </c>
      <c r="E44" s="49">
        <v>0</v>
      </c>
      <c r="F44" s="49">
        <v>0</v>
      </c>
    </row>
    <row r="45" spans="1:6" x14ac:dyDescent="0.25">
      <c r="A45" s="50" t="s">
        <v>84</v>
      </c>
      <c r="B45" s="49">
        <v>0</v>
      </c>
      <c r="C45" s="49">
        <v>0</v>
      </c>
      <c r="D45" s="50" t="s">
        <v>85</v>
      </c>
      <c r="E45" s="49">
        <v>0</v>
      </c>
      <c r="F45" s="49">
        <v>0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86</v>
      </c>
      <c r="B47" s="4">
        <f>B9+B17+B25+B31+B38+B41</f>
        <v>142665833.06</v>
      </c>
      <c r="C47" s="4">
        <f>C9+C17+C25+C31+C38+C41</f>
        <v>108564460.96000001</v>
      </c>
      <c r="D47" s="2" t="s">
        <v>87</v>
      </c>
      <c r="E47" s="4">
        <f>E9+E19+E23+E26+E27+E31+E38+E42</f>
        <v>502269.22</v>
      </c>
      <c r="F47" s="4">
        <f>F9+F19+F23+F26+F27+F31+F38+F42</f>
        <v>5349912.0999999996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88</v>
      </c>
      <c r="B49" s="51"/>
      <c r="C49" s="51"/>
      <c r="D49" s="2" t="s">
        <v>89</v>
      </c>
      <c r="E49" s="51"/>
      <c r="F49" s="51"/>
    </row>
    <row r="50" spans="1:6" x14ac:dyDescent="0.25">
      <c r="A50" s="48" t="s">
        <v>90</v>
      </c>
      <c r="B50" s="49">
        <v>0</v>
      </c>
      <c r="C50" s="49">
        <v>0</v>
      </c>
      <c r="D50" s="48" t="s">
        <v>91</v>
      </c>
      <c r="E50" s="49">
        <v>0</v>
      </c>
      <c r="F50" s="49">
        <v>0</v>
      </c>
    </row>
    <row r="51" spans="1:6" x14ac:dyDescent="0.25">
      <c r="A51" s="48" t="s">
        <v>92</v>
      </c>
      <c r="B51" s="49">
        <v>0</v>
      </c>
      <c r="C51" s="49">
        <v>0</v>
      </c>
      <c r="D51" s="48" t="s">
        <v>93</v>
      </c>
      <c r="E51" s="49">
        <v>0</v>
      </c>
      <c r="F51" s="49">
        <v>0</v>
      </c>
    </row>
    <row r="52" spans="1:6" x14ac:dyDescent="0.25">
      <c r="A52" s="48" t="s">
        <v>94</v>
      </c>
      <c r="B52" s="49">
        <v>624769900.83000004</v>
      </c>
      <c r="C52" s="49">
        <v>579427265.82000005</v>
      </c>
      <c r="D52" s="48" t="s">
        <v>95</v>
      </c>
      <c r="E52" s="49">
        <v>0</v>
      </c>
      <c r="F52" s="49">
        <v>0</v>
      </c>
    </row>
    <row r="53" spans="1:6" x14ac:dyDescent="0.25">
      <c r="A53" s="48" t="s">
        <v>96</v>
      </c>
      <c r="B53" s="49">
        <v>92122133.469999999</v>
      </c>
      <c r="C53" s="49">
        <v>88434493.469999999</v>
      </c>
      <c r="D53" s="48" t="s">
        <v>97</v>
      </c>
      <c r="E53" s="49">
        <v>0</v>
      </c>
      <c r="F53" s="49">
        <v>0</v>
      </c>
    </row>
    <row r="54" spans="1:6" x14ac:dyDescent="0.25">
      <c r="A54" s="48" t="s">
        <v>98</v>
      </c>
      <c r="B54" s="49">
        <v>1633176.83</v>
      </c>
      <c r="C54" s="49">
        <v>1633176.83</v>
      </c>
      <c r="D54" s="48" t="s">
        <v>99</v>
      </c>
      <c r="E54" s="49">
        <v>0</v>
      </c>
      <c r="F54" s="49">
        <v>0</v>
      </c>
    </row>
    <row r="55" spans="1:6" x14ac:dyDescent="0.25">
      <c r="A55" s="48" t="s">
        <v>100</v>
      </c>
      <c r="B55" s="49">
        <v>-76596262.75</v>
      </c>
      <c r="C55" s="49">
        <v>-76596262.75</v>
      </c>
      <c r="D55" s="52" t="s">
        <v>101</v>
      </c>
      <c r="E55" s="49">
        <v>0</v>
      </c>
      <c r="F55" s="49">
        <v>0</v>
      </c>
    </row>
    <row r="56" spans="1:6" x14ac:dyDescent="0.25">
      <c r="A56" s="48" t="s">
        <v>102</v>
      </c>
      <c r="B56" s="49">
        <v>41621.93</v>
      </c>
      <c r="C56" s="49">
        <v>41621.93</v>
      </c>
      <c r="D56" s="47"/>
      <c r="E56" s="51"/>
      <c r="F56" s="51"/>
    </row>
    <row r="57" spans="1:6" x14ac:dyDescent="0.25">
      <c r="A57" s="48" t="s">
        <v>103</v>
      </c>
      <c r="B57" s="49">
        <v>0</v>
      </c>
      <c r="C57" s="49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105</v>
      </c>
      <c r="B58" s="49">
        <v>0</v>
      </c>
      <c r="C58" s="49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106</v>
      </c>
      <c r="E59" s="4">
        <f>E47+E57</f>
        <v>502269.22</v>
      </c>
      <c r="F59" s="4">
        <f>F47+F57</f>
        <v>5349912.0999999996</v>
      </c>
    </row>
    <row r="60" spans="1:6" x14ac:dyDescent="0.25">
      <c r="A60" s="3" t="s">
        <v>107</v>
      </c>
      <c r="B60" s="4">
        <f>SUM(B50:B58)</f>
        <v>641970570.31000006</v>
      </c>
      <c r="C60" s="4">
        <f>SUM(C50:C58)</f>
        <v>592940295.30000007</v>
      </c>
      <c r="D60" s="47"/>
      <c r="E60" s="51"/>
      <c r="F60" s="51"/>
    </row>
    <row r="61" spans="1:6" x14ac:dyDescent="0.25">
      <c r="A61" s="47"/>
      <c r="B61" s="51"/>
      <c r="C61" s="51"/>
      <c r="D61" s="53" t="s">
        <v>108</v>
      </c>
      <c r="E61" s="51"/>
      <c r="F61" s="51"/>
    </row>
    <row r="62" spans="1:6" x14ac:dyDescent="0.25">
      <c r="A62" s="3" t="s">
        <v>109</v>
      </c>
      <c r="B62" s="4">
        <f>SUM(B47+B60)</f>
        <v>784636403.37000012</v>
      </c>
      <c r="C62" s="4">
        <f>SUM(C47+C60)</f>
        <v>701504756.26000011</v>
      </c>
      <c r="D62" s="47"/>
      <c r="E62" s="51"/>
      <c r="F62" s="51"/>
    </row>
    <row r="63" spans="1:6" x14ac:dyDescent="0.25">
      <c r="A63" s="47"/>
      <c r="B63" s="47"/>
      <c r="C63" s="47"/>
      <c r="D63" s="54" t="s">
        <v>110</v>
      </c>
      <c r="E63" s="49">
        <f>SUM(E64:E66)</f>
        <v>80673165.239999995</v>
      </c>
      <c r="F63" s="49">
        <f>SUM(F64:F66)</f>
        <v>80673165.239999995</v>
      </c>
    </row>
    <row r="64" spans="1:6" x14ac:dyDescent="0.25">
      <c r="A64" s="47"/>
      <c r="B64" s="47"/>
      <c r="C64" s="47"/>
      <c r="D64" s="48" t="s">
        <v>111</v>
      </c>
      <c r="E64" s="49">
        <v>75620483.239999995</v>
      </c>
      <c r="F64" s="49">
        <v>75620483.239999995</v>
      </c>
    </row>
    <row r="65" spans="1:6" x14ac:dyDescent="0.25">
      <c r="A65" s="47"/>
      <c r="B65" s="47"/>
      <c r="C65" s="47"/>
      <c r="D65" s="52" t="s">
        <v>112</v>
      </c>
      <c r="E65" s="49">
        <v>5052682</v>
      </c>
      <c r="F65" s="49">
        <v>5052682</v>
      </c>
    </row>
    <row r="66" spans="1:6" x14ac:dyDescent="0.25">
      <c r="A66" s="47"/>
      <c r="B66" s="47"/>
      <c r="C66" s="47"/>
      <c r="D66" s="48" t="s">
        <v>113</v>
      </c>
      <c r="E66" s="49">
        <v>0</v>
      </c>
      <c r="F66" s="49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114</v>
      </c>
      <c r="E68" s="49">
        <f>SUM(E69:E73)</f>
        <v>703460968.90999997</v>
      </c>
      <c r="F68" s="49">
        <f>SUM(F69:F73)</f>
        <v>615481678.91999996</v>
      </c>
    </row>
    <row r="69" spans="1:6" x14ac:dyDescent="0.25">
      <c r="A69" s="55"/>
      <c r="B69" s="47"/>
      <c r="C69" s="47"/>
      <c r="D69" s="48" t="s">
        <v>115</v>
      </c>
      <c r="E69" s="49">
        <v>87983441.879999995</v>
      </c>
      <c r="F69" s="49">
        <v>106892410.40000001</v>
      </c>
    </row>
    <row r="70" spans="1:6" x14ac:dyDescent="0.25">
      <c r="A70" s="55"/>
      <c r="B70" s="47"/>
      <c r="C70" s="47"/>
      <c r="D70" s="48" t="s">
        <v>116</v>
      </c>
      <c r="E70" s="49">
        <v>615436082.52999997</v>
      </c>
      <c r="F70" s="49">
        <v>508547824.01999998</v>
      </c>
    </row>
    <row r="71" spans="1:6" x14ac:dyDescent="0.25">
      <c r="A71" s="55"/>
      <c r="B71" s="47"/>
      <c r="C71" s="47"/>
      <c r="D71" s="48" t="s">
        <v>117</v>
      </c>
      <c r="E71" s="49">
        <v>41444.5</v>
      </c>
      <c r="F71" s="49">
        <v>41444.5</v>
      </c>
    </row>
    <row r="72" spans="1:6" x14ac:dyDescent="0.25">
      <c r="A72" s="55"/>
      <c r="B72" s="47"/>
      <c r="C72" s="47"/>
      <c r="D72" s="48" t="s">
        <v>118</v>
      </c>
      <c r="E72" s="49">
        <v>0</v>
      </c>
      <c r="F72" s="49">
        <v>0</v>
      </c>
    </row>
    <row r="73" spans="1:6" x14ac:dyDescent="0.25">
      <c r="A73" s="55"/>
      <c r="B73" s="47"/>
      <c r="C73" s="47"/>
      <c r="D73" s="48" t="s">
        <v>119</v>
      </c>
      <c r="E73" s="49">
        <v>0</v>
      </c>
      <c r="F73" s="49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120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121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122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123</v>
      </c>
      <c r="E79" s="4">
        <f>E63+E68+E75</f>
        <v>784134134.14999998</v>
      </c>
      <c r="F79" s="4">
        <f>F63+F68+F75</f>
        <v>696154844.15999997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124</v>
      </c>
      <c r="E81" s="4">
        <f>E59+E79</f>
        <v>784636403.37</v>
      </c>
      <c r="F81" s="4">
        <f>F59+F79</f>
        <v>701504756.25999999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B9:C62 E9:F45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17:C17 B25:C25 B31:C49 B59:C62 E19:F63 E67:F68 E74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66" t="s">
        <v>447</v>
      </c>
      <c r="B1" s="166"/>
      <c r="C1" s="166"/>
      <c r="D1" s="166"/>
      <c r="E1" s="166"/>
      <c r="F1" s="166"/>
      <c r="G1" s="166"/>
    </row>
    <row r="2" spans="1:7" x14ac:dyDescent="0.25">
      <c r="A2" s="132" t="str">
        <f>'Formato 1'!A2</f>
        <v>MUNICIPIO DE SAN FELIPE</v>
      </c>
      <c r="B2" s="133"/>
      <c r="C2" s="133"/>
      <c r="D2" s="133"/>
      <c r="E2" s="133"/>
      <c r="F2" s="133"/>
      <c r="G2" s="134"/>
    </row>
    <row r="3" spans="1:7" x14ac:dyDescent="0.25">
      <c r="A3" s="135" t="s">
        <v>448</v>
      </c>
      <c r="B3" s="136"/>
      <c r="C3" s="136"/>
      <c r="D3" s="136"/>
      <c r="E3" s="136"/>
      <c r="F3" s="136"/>
      <c r="G3" s="137"/>
    </row>
    <row r="4" spans="1:7" x14ac:dyDescent="0.25">
      <c r="A4" s="135" t="s">
        <v>3</v>
      </c>
      <c r="B4" s="136"/>
      <c r="C4" s="136"/>
      <c r="D4" s="136"/>
      <c r="E4" s="136"/>
      <c r="F4" s="136"/>
      <c r="G4" s="137"/>
    </row>
    <row r="5" spans="1:7" x14ac:dyDescent="0.25">
      <c r="A5" s="135" t="s">
        <v>449</v>
      </c>
      <c r="B5" s="136"/>
      <c r="C5" s="136"/>
      <c r="D5" s="136"/>
      <c r="E5" s="136"/>
      <c r="F5" s="136"/>
      <c r="G5" s="137"/>
    </row>
    <row r="6" spans="1:7" x14ac:dyDescent="0.25">
      <c r="A6" s="164" t="s">
        <v>450</v>
      </c>
      <c r="B6" s="38">
        <v>2022</v>
      </c>
      <c r="C6" s="164">
        <f>+B6+1</f>
        <v>2023</v>
      </c>
      <c r="D6" s="164">
        <f>+C6+1</f>
        <v>2024</v>
      </c>
      <c r="E6" s="164">
        <f>+D6+1</f>
        <v>2025</v>
      </c>
      <c r="F6" s="164">
        <f>+E6+1</f>
        <v>2026</v>
      </c>
      <c r="G6" s="164">
        <f>+F6+1</f>
        <v>2027</v>
      </c>
    </row>
    <row r="7" spans="1:7" ht="83.25" customHeight="1" x14ac:dyDescent="0.25">
      <c r="A7" s="165"/>
      <c r="B7" s="72" t="s">
        <v>451</v>
      </c>
      <c r="C7" s="165"/>
      <c r="D7" s="165"/>
      <c r="E7" s="165"/>
      <c r="F7" s="165"/>
      <c r="G7" s="165"/>
    </row>
    <row r="8" spans="1:7" ht="30" x14ac:dyDescent="0.25">
      <c r="A8" s="73" t="s">
        <v>452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453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454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455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456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267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457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459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293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294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297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464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301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67" t="s">
        <v>466</v>
      </c>
      <c r="B1" s="167"/>
      <c r="C1" s="167"/>
      <c r="D1" s="167"/>
      <c r="E1" s="167"/>
      <c r="F1" s="167"/>
      <c r="G1" s="167"/>
    </row>
    <row r="2" spans="1:7" x14ac:dyDescent="0.25">
      <c r="A2" s="132" t="str">
        <f>'Formato 1'!A2</f>
        <v>MUNICIPIO DE SAN FELIPE</v>
      </c>
      <c r="B2" s="133"/>
      <c r="C2" s="133"/>
      <c r="D2" s="133"/>
      <c r="E2" s="133"/>
      <c r="F2" s="133"/>
      <c r="G2" s="134"/>
    </row>
    <row r="3" spans="1:7" x14ac:dyDescent="0.25">
      <c r="A3" s="117" t="s">
        <v>467</v>
      </c>
      <c r="B3" s="118"/>
      <c r="C3" s="118"/>
      <c r="D3" s="118"/>
      <c r="E3" s="118"/>
      <c r="F3" s="118"/>
      <c r="G3" s="119"/>
    </row>
    <row r="4" spans="1:7" x14ac:dyDescent="0.25">
      <c r="A4" s="117" t="s">
        <v>3</v>
      </c>
      <c r="B4" s="118"/>
      <c r="C4" s="118"/>
      <c r="D4" s="118"/>
      <c r="E4" s="118"/>
      <c r="F4" s="118"/>
      <c r="G4" s="119"/>
    </row>
    <row r="5" spans="1:7" x14ac:dyDescent="0.25">
      <c r="A5" s="117" t="s">
        <v>449</v>
      </c>
      <c r="B5" s="118"/>
      <c r="C5" s="118"/>
      <c r="D5" s="118"/>
      <c r="E5" s="118"/>
      <c r="F5" s="118"/>
      <c r="G5" s="119"/>
    </row>
    <row r="6" spans="1:7" x14ac:dyDescent="0.25">
      <c r="A6" s="168" t="s">
        <v>468</v>
      </c>
      <c r="B6" s="38">
        <v>2022</v>
      </c>
      <c r="C6" s="164">
        <f>+B6+1</f>
        <v>2023</v>
      </c>
      <c r="D6" s="164">
        <f>+C6+1</f>
        <v>2024</v>
      </c>
      <c r="E6" s="164">
        <f>+D6+1</f>
        <v>2025</v>
      </c>
      <c r="F6" s="164">
        <f>+E6+1</f>
        <v>2026</v>
      </c>
      <c r="G6" s="164">
        <f>+F6+1</f>
        <v>2027</v>
      </c>
    </row>
    <row r="7" spans="1:7" ht="57.75" customHeight="1" x14ac:dyDescent="0.25">
      <c r="A7" s="169"/>
      <c r="B7" s="39" t="s">
        <v>451</v>
      </c>
      <c r="C7" s="165"/>
      <c r="D7" s="165"/>
      <c r="E7" s="165"/>
      <c r="F7" s="165"/>
      <c r="G7" s="165"/>
    </row>
    <row r="8" spans="1:7" x14ac:dyDescent="0.25">
      <c r="A8" s="27" t="s">
        <v>469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471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472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473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474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475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476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477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478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470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471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472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473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474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475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476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480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478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481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67" t="s">
        <v>482</v>
      </c>
      <c r="B1" s="167"/>
      <c r="C1" s="167"/>
      <c r="D1" s="167"/>
      <c r="E1" s="167"/>
      <c r="F1" s="167"/>
      <c r="G1" s="167"/>
    </row>
    <row r="2" spans="1:7" x14ac:dyDescent="0.25">
      <c r="A2" s="132" t="str">
        <f>'Formato 1'!A2</f>
        <v>MUNICIPIO DE SAN FELIPE</v>
      </c>
      <c r="B2" s="133"/>
      <c r="C2" s="133"/>
      <c r="D2" s="133"/>
      <c r="E2" s="133"/>
      <c r="F2" s="133"/>
      <c r="G2" s="134"/>
    </row>
    <row r="3" spans="1:7" x14ac:dyDescent="0.25">
      <c r="A3" s="117" t="s">
        <v>483</v>
      </c>
      <c r="B3" s="118"/>
      <c r="C3" s="118"/>
      <c r="D3" s="118"/>
      <c r="E3" s="118"/>
      <c r="F3" s="118"/>
      <c r="G3" s="119"/>
    </row>
    <row r="4" spans="1:7" x14ac:dyDescent="0.25">
      <c r="A4" s="120" t="s">
        <v>3</v>
      </c>
      <c r="B4" s="121"/>
      <c r="C4" s="121"/>
      <c r="D4" s="121"/>
      <c r="E4" s="121"/>
      <c r="F4" s="121"/>
      <c r="G4" s="122"/>
    </row>
    <row r="5" spans="1:7" x14ac:dyDescent="0.25">
      <c r="A5" s="171" t="s">
        <v>450</v>
      </c>
      <c r="B5" s="172">
        <v>2017</v>
      </c>
      <c r="C5" s="172">
        <f>+B5+1</f>
        <v>2018</v>
      </c>
      <c r="D5" s="172">
        <f>+C5+1</f>
        <v>2019</v>
      </c>
      <c r="E5" s="172">
        <f>+D5+1</f>
        <v>2020</v>
      </c>
      <c r="F5" s="172">
        <f>+E5+1</f>
        <v>2021</v>
      </c>
      <c r="G5" s="38">
        <f>+F5+1</f>
        <v>2022</v>
      </c>
    </row>
    <row r="6" spans="1:7" ht="32.25" x14ac:dyDescent="0.25">
      <c r="A6" s="154"/>
      <c r="B6" s="173"/>
      <c r="C6" s="173"/>
      <c r="D6" s="173"/>
      <c r="E6" s="173"/>
      <c r="F6" s="173"/>
      <c r="G6" s="39" t="s">
        <v>484</v>
      </c>
    </row>
    <row r="7" spans="1:7" x14ac:dyDescent="0.25">
      <c r="A7" s="64" t="s">
        <v>452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485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486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487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488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489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490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491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494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495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496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497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498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499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500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297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502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464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503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70" t="s">
        <v>505</v>
      </c>
      <c r="B39" s="170"/>
      <c r="C39" s="170"/>
      <c r="D39" s="170"/>
      <c r="E39" s="170"/>
      <c r="F39" s="170"/>
      <c r="G39" s="170"/>
    </row>
    <row r="40" spans="1:7" x14ac:dyDescent="0.25">
      <c r="A40" s="170" t="s">
        <v>506</v>
      </c>
      <c r="B40" s="170"/>
      <c r="C40" s="170"/>
      <c r="D40" s="170"/>
      <c r="E40" s="170"/>
      <c r="F40" s="170"/>
      <c r="G40" s="17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67" t="s">
        <v>507</v>
      </c>
      <c r="B1" s="167"/>
      <c r="C1" s="167"/>
      <c r="D1" s="167"/>
      <c r="E1" s="167"/>
      <c r="F1" s="167"/>
      <c r="G1" s="167"/>
    </row>
    <row r="2" spans="1:7" x14ac:dyDescent="0.25">
      <c r="A2" s="132" t="str">
        <f>'Formato 1'!A2</f>
        <v>MUNICIPIO DE SAN FELIPE</v>
      </c>
      <c r="B2" s="133"/>
      <c r="C2" s="133"/>
      <c r="D2" s="133"/>
      <c r="E2" s="133"/>
      <c r="F2" s="133"/>
      <c r="G2" s="134"/>
    </row>
    <row r="3" spans="1:7" x14ac:dyDescent="0.25">
      <c r="A3" s="117" t="s">
        <v>508</v>
      </c>
      <c r="B3" s="118"/>
      <c r="C3" s="118"/>
      <c r="D3" s="118"/>
      <c r="E3" s="118"/>
      <c r="F3" s="118"/>
      <c r="G3" s="119"/>
    </row>
    <row r="4" spans="1:7" x14ac:dyDescent="0.25">
      <c r="A4" s="120" t="s">
        <v>3</v>
      </c>
      <c r="B4" s="121"/>
      <c r="C4" s="121"/>
      <c r="D4" s="121"/>
      <c r="E4" s="121"/>
      <c r="F4" s="121"/>
      <c r="G4" s="122"/>
    </row>
    <row r="5" spans="1:7" x14ac:dyDescent="0.25">
      <c r="A5" s="174" t="s">
        <v>468</v>
      </c>
      <c r="B5" s="172">
        <v>2017</v>
      </c>
      <c r="C5" s="172">
        <f>+B5+1</f>
        <v>2018</v>
      </c>
      <c r="D5" s="172">
        <f>+C5+1</f>
        <v>2019</v>
      </c>
      <c r="E5" s="172">
        <f>+D5+1</f>
        <v>2020</v>
      </c>
      <c r="F5" s="172">
        <f>+E5+1</f>
        <v>2021</v>
      </c>
      <c r="G5" s="38">
        <v>2022</v>
      </c>
    </row>
    <row r="6" spans="1:7" ht="48.75" customHeight="1" x14ac:dyDescent="0.25">
      <c r="A6" s="175"/>
      <c r="B6" s="173"/>
      <c r="C6" s="173"/>
      <c r="D6" s="173"/>
      <c r="E6" s="173"/>
      <c r="F6" s="173"/>
      <c r="G6" s="39" t="s">
        <v>509</v>
      </c>
    </row>
    <row r="7" spans="1:7" x14ac:dyDescent="0.25">
      <c r="A7" s="27" t="s">
        <v>469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470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471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472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473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474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475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476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477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478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470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471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472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474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475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476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480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478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510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70" t="s">
        <v>505</v>
      </c>
      <c r="B32" s="170"/>
      <c r="C32" s="170"/>
      <c r="D32" s="170"/>
      <c r="E32" s="170"/>
      <c r="F32" s="170"/>
      <c r="G32" s="170"/>
    </row>
    <row r="33" spans="1:7" x14ac:dyDescent="0.25">
      <c r="A33" s="170" t="s">
        <v>506</v>
      </c>
      <c r="B33" s="170"/>
      <c r="C33" s="170"/>
      <c r="D33" s="170"/>
      <c r="E33" s="170"/>
      <c r="F33" s="170"/>
      <c r="G33" s="17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76" t="s">
        <v>511</v>
      </c>
      <c r="B1" s="176"/>
      <c r="C1" s="176"/>
      <c r="D1" s="176"/>
      <c r="E1" s="176"/>
      <c r="F1" s="176"/>
    </row>
    <row r="2" spans="1:6" ht="20.100000000000001" customHeight="1" x14ac:dyDescent="0.25">
      <c r="A2" s="114" t="str">
        <f>'Formato 1'!A2</f>
        <v>MUNICIPIO DE SAN FELIPE</v>
      </c>
      <c r="B2" s="138"/>
      <c r="C2" s="138"/>
      <c r="D2" s="138"/>
      <c r="E2" s="138"/>
      <c r="F2" s="139"/>
    </row>
    <row r="3" spans="1:6" ht="29.25" customHeight="1" x14ac:dyDescent="0.25">
      <c r="A3" s="140" t="s">
        <v>512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513</v>
      </c>
      <c r="C4" s="125" t="s">
        <v>514</v>
      </c>
      <c r="D4" s="125" t="s">
        <v>515</v>
      </c>
      <c r="E4" s="125" t="s">
        <v>516</v>
      </c>
      <c r="F4" s="125" t="s">
        <v>517</v>
      </c>
    </row>
    <row r="5" spans="1:6" ht="12.75" customHeight="1" x14ac:dyDescent="0.25">
      <c r="A5" s="19" t="s">
        <v>518</v>
      </c>
      <c r="B5" s="55"/>
      <c r="C5" s="55"/>
      <c r="D5" s="55"/>
      <c r="E5" s="55"/>
      <c r="F5" s="55"/>
    </row>
    <row r="6" spans="1:6" ht="30" x14ac:dyDescent="0.25">
      <c r="A6" s="61" t="s">
        <v>519</v>
      </c>
      <c r="B6" s="62"/>
      <c r="C6" s="62"/>
      <c r="D6" s="62"/>
      <c r="E6" s="62"/>
      <c r="F6" s="62"/>
    </row>
    <row r="7" spans="1:6" ht="15" x14ac:dyDescent="0.25">
      <c r="A7" s="61" t="s">
        <v>520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521</v>
      </c>
      <c r="B9" s="47"/>
      <c r="C9" s="47"/>
      <c r="D9" s="47"/>
      <c r="E9" s="47"/>
      <c r="F9" s="47"/>
    </row>
    <row r="10" spans="1:6" ht="15" x14ac:dyDescent="0.25">
      <c r="A10" s="61" t="s">
        <v>522</v>
      </c>
      <c r="B10" s="62"/>
      <c r="C10" s="62"/>
      <c r="D10" s="62"/>
      <c r="E10" s="62"/>
      <c r="F10" s="62"/>
    </row>
    <row r="11" spans="1:6" ht="15" x14ac:dyDescent="0.25">
      <c r="A11" s="83" t="s">
        <v>523</v>
      </c>
      <c r="B11" s="62"/>
      <c r="C11" s="62"/>
      <c r="D11" s="62"/>
      <c r="E11" s="62"/>
      <c r="F11" s="62"/>
    </row>
    <row r="12" spans="1:6" ht="15" x14ac:dyDescent="0.25">
      <c r="A12" s="83" t="s">
        <v>524</v>
      </c>
      <c r="B12" s="62"/>
      <c r="C12" s="62"/>
      <c r="D12" s="62"/>
      <c r="E12" s="62"/>
      <c r="F12" s="62"/>
    </row>
    <row r="13" spans="1:6" ht="15" x14ac:dyDescent="0.25">
      <c r="A13" s="83" t="s">
        <v>525</v>
      </c>
      <c r="B13" s="62"/>
      <c r="C13" s="62"/>
      <c r="D13" s="62"/>
      <c r="E13" s="62"/>
      <c r="F13" s="62"/>
    </row>
    <row r="14" spans="1:6" ht="15" x14ac:dyDescent="0.25">
      <c r="A14" s="61" t="s">
        <v>526</v>
      </c>
      <c r="B14" s="62"/>
      <c r="C14" s="62"/>
      <c r="D14" s="62"/>
      <c r="E14" s="62"/>
      <c r="F14" s="62"/>
    </row>
    <row r="15" spans="1:6" ht="15" x14ac:dyDescent="0.25">
      <c r="A15" s="83" t="s">
        <v>523</v>
      </c>
      <c r="B15" s="62"/>
      <c r="C15" s="62"/>
      <c r="D15" s="62"/>
      <c r="E15" s="62"/>
      <c r="F15" s="62"/>
    </row>
    <row r="16" spans="1:6" ht="15" x14ac:dyDescent="0.25">
      <c r="A16" s="83" t="s">
        <v>524</v>
      </c>
      <c r="B16" s="62"/>
      <c r="C16" s="62"/>
      <c r="D16" s="62"/>
      <c r="E16" s="62"/>
      <c r="F16" s="62"/>
    </row>
    <row r="17" spans="1:6" ht="15" x14ac:dyDescent="0.25">
      <c r="A17" s="83" t="s">
        <v>525</v>
      </c>
      <c r="B17" s="62"/>
      <c r="C17" s="62"/>
      <c r="D17" s="62"/>
      <c r="E17" s="62"/>
      <c r="F17" s="62"/>
    </row>
    <row r="18" spans="1:6" ht="15" x14ac:dyDescent="0.25">
      <c r="A18" s="61" t="s">
        <v>527</v>
      </c>
      <c r="B18" s="126"/>
      <c r="C18" s="62"/>
      <c r="D18" s="62"/>
      <c r="E18" s="62"/>
      <c r="F18" s="62"/>
    </row>
    <row r="19" spans="1:6" ht="15" x14ac:dyDescent="0.25">
      <c r="A19" s="61" t="s">
        <v>528</v>
      </c>
      <c r="B19" s="62"/>
      <c r="C19" s="62"/>
      <c r="D19" s="62"/>
      <c r="E19" s="62"/>
      <c r="F19" s="62"/>
    </row>
    <row r="20" spans="1:6" ht="30" x14ac:dyDescent="0.25">
      <c r="A20" s="61" t="s">
        <v>529</v>
      </c>
      <c r="B20" s="127"/>
      <c r="C20" s="127"/>
      <c r="D20" s="127"/>
      <c r="E20" s="127"/>
      <c r="F20" s="127"/>
    </row>
    <row r="21" spans="1:6" ht="30" x14ac:dyDescent="0.25">
      <c r="A21" s="61" t="s">
        <v>530</v>
      </c>
      <c r="B21" s="127"/>
      <c r="C21" s="127"/>
      <c r="D21" s="127"/>
      <c r="E21" s="127"/>
      <c r="F21" s="127"/>
    </row>
    <row r="22" spans="1:6" ht="30" x14ac:dyDescent="0.25">
      <c r="A22" s="61" t="s">
        <v>531</v>
      </c>
      <c r="B22" s="127"/>
      <c r="C22" s="127"/>
      <c r="D22" s="127"/>
      <c r="E22" s="127"/>
      <c r="F22" s="127"/>
    </row>
    <row r="23" spans="1:6" ht="15" x14ac:dyDescent="0.25">
      <c r="A23" s="61" t="s">
        <v>532</v>
      </c>
      <c r="B23" s="127"/>
      <c r="C23" s="127"/>
      <c r="D23" s="127"/>
      <c r="E23" s="127"/>
      <c r="F23" s="127"/>
    </row>
    <row r="24" spans="1:6" ht="15" x14ac:dyDescent="0.25">
      <c r="A24" s="61" t="s">
        <v>533</v>
      </c>
      <c r="B24" s="128"/>
      <c r="C24" s="62"/>
      <c r="D24" s="62"/>
      <c r="E24" s="62"/>
      <c r="F24" s="62"/>
    </row>
    <row r="25" spans="1:6" ht="15" x14ac:dyDescent="0.25">
      <c r="A25" s="61" t="s">
        <v>534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535</v>
      </c>
      <c r="B27" s="47"/>
      <c r="C27" s="47"/>
      <c r="D27" s="47"/>
      <c r="E27" s="47"/>
      <c r="F27" s="47"/>
    </row>
    <row r="28" spans="1:6" ht="15" x14ac:dyDescent="0.25">
      <c r="A28" s="61" t="s">
        <v>536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537</v>
      </c>
      <c r="B30" s="47"/>
      <c r="C30" s="47"/>
      <c r="D30" s="47"/>
      <c r="E30" s="47"/>
      <c r="F30" s="47"/>
    </row>
    <row r="31" spans="1:6" ht="15" x14ac:dyDescent="0.25">
      <c r="A31" s="61" t="s">
        <v>522</v>
      </c>
      <c r="B31" s="62"/>
      <c r="C31" s="62"/>
      <c r="D31" s="62"/>
      <c r="E31" s="62"/>
      <c r="F31" s="62"/>
    </row>
    <row r="32" spans="1:6" ht="15" x14ac:dyDescent="0.25">
      <c r="A32" s="61" t="s">
        <v>526</v>
      </c>
      <c r="B32" s="62"/>
      <c r="C32" s="62"/>
      <c r="D32" s="62"/>
      <c r="E32" s="62"/>
      <c r="F32" s="62"/>
    </row>
    <row r="33" spans="1:6" ht="15" x14ac:dyDescent="0.25">
      <c r="A33" s="61" t="s">
        <v>538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539</v>
      </c>
      <c r="B35" s="47"/>
      <c r="C35" s="47"/>
      <c r="D35" s="47"/>
      <c r="E35" s="47"/>
      <c r="F35" s="47"/>
    </row>
    <row r="36" spans="1:6" ht="15" x14ac:dyDescent="0.25">
      <c r="A36" s="61" t="s">
        <v>540</v>
      </c>
      <c r="B36" s="62"/>
      <c r="C36" s="62"/>
      <c r="D36" s="62"/>
      <c r="E36" s="62"/>
      <c r="F36" s="62"/>
    </row>
    <row r="37" spans="1:6" ht="15" x14ac:dyDescent="0.25">
      <c r="A37" s="61" t="s">
        <v>541</v>
      </c>
      <c r="B37" s="62"/>
      <c r="C37" s="62"/>
      <c r="D37" s="62"/>
      <c r="E37" s="62"/>
      <c r="F37" s="62"/>
    </row>
    <row r="38" spans="1:6" ht="15" x14ac:dyDescent="0.25">
      <c r="A38" s="61" t="s">
        <v>542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543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544</v>
      </c>
      <c r="B42" s="47"/>
      <c r="C42" s="47"/>
      <c r="D42" s="47"/>
      <c r="E42" s="47"/>
      <c r="F42" s="47"/>
    </row>
    <row r="43" spans="1:6" ht="15" x14ac:dyDescent="0.25">
      <c r="A43" s="61" t="s">
        <v>545</v>
      </c>
      <c r="B43" s="62"/>
      <c r="C43" s="62"/>
      <c r="D43" s="62"/>
      <c r="E43" s="62"/>
      <c r="F43" s="62"/>
    </row>
    <row r="44" spans="1:6" ht="15" x14ac:dyDescent="0.25">
      <c r="A44" s="61" t="s">
        <v>546</v>
      </c>
      <c r="B44" s="62"/>
      <c r="C44" s="62"/>
      <c r="D44" s="62"/>
      <c r="E44" s="62"/>
      <c r="F44" s="62"/>
    </row>
    <row r="45" spans="1:6" ht="15" x14ac:dyDescent="0.25">
      <c r="A45" s="61" t="s">
        <v>547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548</v>
      </c>
      <c r="B47" s="47"/>
      <c r="C47" s="47"/>
      <c r="D47" s="47"/>
      <c r="E47" s="47"/>
      <c r="F47" s="47"/>
    </row>
    <row r="48" spans="1:6" ht="15" x14ac:dyDescent="0.25">
      <c r="A48" s="61" t="s">
        <v>546</v>
      </c>
      <c r="B48" s="127"/>
      <c r="C48" s="127"/>
      <c r="D48" s="127"/>
      <c r="E48" s="127"/>
      <c r="F48" s="127"/>
    </row>
    <row r="49" spans="1:6" ht="15" x14ac:dyDescent="0.25">
      <c r="A49" s="61" t="s">
        <v>547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549</v>
      </c>
      <c r="B51" s="47"/>
      <c r="C51" s="47"/>
      <c r="D51" s="47"/>
      <c r="E51" s="47"/>
      <c r="F51" s="47"/>
    </row>
    <row r="52" spans="1:6" ht="15" x14ac:dyDescent="0.25">
      <c r="A52" s="61" t="s">
        <v>546</v>
      </c>
      <c r="B52" s="62"/>
      <c r="C52" s="62"/>
      <c r="D52" s="62"/>
      <c r="E52" s="62"/>
      <c r="F52" s="62"/>
    </row>
    <row r="53" spans="1:6" ht="15" x14ac:dyDescent="0.25">
      <c r="A53" s="61" t="s">
        <v>547</v>
      </c>
      <c r="B53" s="62"/>
      <c r="C53" s="62"/>
      <c r="D53" s="62"/>
      <c r="E53" s="62"/>
      <c r="F53" s="62"/>
    </row>
    <row r="54" spans="1:6" ht="15" x14ac:dyDescent="0.25">
      <c r="A54" s="61" t="s">
        <v>550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551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546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547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552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553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554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555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556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557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outlinePr summaryBelow="0"/>
  </sheetPr>
  <dimension ref="A1:H45"/>
  <sheetViews>
    <sheetView showGridLines="0" zoomScale="94" zoomScaleNormal="110" workbookViewId="0">
      <selection activeCell="H45" sqref="H4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3" t="s">
        <v>125</v>
      </c>
      <c r="B1" s="144"/>
      <c r="C1" s="144"/>
      <c r="D1" s="144"/>
      <c r="E1" s="144"/>
      <c r="F1" s="144"/>
      <c r="G1" s="144"/>
      <c r="H1" s="145"/>
    </row>
    <row r="2" spans="1:8" x14ac:dyDescent="0.25">
      <c r="A2" s="114" t="str">
        <f>'Formato 1'!A2</f>
        <v>MUNICIPIO DE SAN FELIPE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126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1'!A4</f>
        <v>Al 31 de Diciembre de 2022 y al 31 de Marzo de 2023 (b)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3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136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137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138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139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140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141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142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143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144</v>
      </c>
      <c r="B18" s="4">
        <v>0</v>
      </c>
      <c r="C18" s="112"/>
      <c r="D18" s="112"/>
      <c r="E18" s="112"/>
      <c r="F18" s="4">
        <v>0</v>
      </c>
      <c r="G18" s="112"/>
      <c r="H18" s="112"/>
    </row>
    <row r="19" spans="1:8" ht="16.5" customHeight="1" x14ac:dyDescent="0.25">
      <c r="A19" s="111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145</v>
      </c>
      <c r="B20" s="4">
        <f t="shared" ref="B20:H20" si="3">B8+B18</f>
        <v>0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147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148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149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151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152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153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154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46" t="s">
        <v>155</v>
      </c>
      <c r="B33" s="146"/>
      <c r="C33" s="146"/>
      <c r="D33" s="146"/>
      <c r="E33" s="146"/>
      <c r="F33" s="146"/>
      <c r="G33" s="146"/>
      <c r="H33" s="146"/>
    </row>
    <row r="34" spans="1:8" ht="14.45" customHeight="1" x14ac:dyDescent="0.25">
      <c r="A34" s="146"/>
      <c r="B34" s="146"/>
      <c r="C34" s="146"/>
      <c r="D34" s="146"/>
      <c r="E34" s="146"/>
      <c r="F34" s="146"/>
      <c r="G34" s="146"/>
      <c r="H34" s="146"/>
    </row>
    <row r="35" spans="1:8" ht="14.45" customHeight="1" x14ac:dyDescent="0.25">
      <c r="A35" s="146"/>
      <c r="B35" s="146"/>
      <c r="C35" s="146"/>
      <c r="D35" s="146"/>
      <c r="E35" s="146"/>
      <c r="F35" s="146"/>
      <c r="G35" s="146"/>
      <c r="H35" s="146"/>
    </row>
    <row r="36" spans="1:8" ht="14.45" customHeight="1" x14ac:dyDescent="0.25">
      <c r="A36" s="146"/>
      <c r="B36" s="146"/>
      <c r="C36" s="146"/>
      <c r="D36" s="146"/>
      <c r="E36" s="146"/>
      <c r="F36" s="146"/>
      <c r="G36" s="146"/>
      <c r="H36" s="146"/>
    </row>
    <row r="37" spans="1:8" ht="14.45" customHeight="1" x14ac:dyDescent="0.25">
      <c r="A37" s="146"/>
      <c r="B37" s="146"/>
      <c r="C37" s="146"/>
      <c r="D37" s="146"/>
      <c r="E37" s="146"/>
      <c r="F37" s="146"/>
      <c r="G37" s="146"/>
      <c r="H37" s="146"/>
    </row>
    <row r="38" spans="1:8" x14ac:dyDescent="0.25">
      <c r="A38" s="63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163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164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165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154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K21"/>
  <sheetViews>
    <sheetView showGridLines="0" zoomScale="66" zoomScaleNormal="70" workbookViewId="0">
      <selection activeCell="A2" sqref="A2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47" t="s">
        <v>166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1" x14ac:dyDescent="0.25">
      <c r="A2" s="114" t="str">
        <f>'Formato 1'!A2</f>
        <v>MUNICIPIO DE SAN FELIPE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167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168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3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180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181</v>
      </c>
      <c r="B9" s="104">
        <v>44927</v>
      </c>
      <c r="C9" s="104">
        <v>44927</v>
      </c>
      <c r="D9" s="104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182</v>
      </c>
      <c r="B10" s="104">
        <v>44927</v>
      </c>
      <c r="C10" s="104">
        <v>44927</v>
      </c>
      <c r="D10" s="104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183</v>
      </c>
      <c r="B11" s="104">
        <v>44927</v>
      </c>
      <c r="C11" s="104">
        <v>44927</v>
      </c>
      <c r="D11" s="104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184</v>
      </c>
      <c r="B12" s="104">
        <v>44927</v>
      </c>
      <c r="C12" s="104">
        <v>44927</v>
      </c>
      <c r="D12" s="104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154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185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186</v>
      </c>
      <c r="B15" s="104">
        <v>44927</v>
      </c>
      <c r="C15" s="104">
        <v>44927</v>
      </c>
      <c r="D15" s="104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187</v>
      </c>
      <c r="B16" s="104">
        <v>44927</v>
      </c>
      <c r="C16" s="104">
        <v>44927</v>
      </c>
      <c r="D16" s="104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188</v>
      </c>
      <c r="B17" s="104">
        <v>44927</v>
      </c>
      <c r="C17" s="104">
        <v>44927</v>
      </c>
      <c r="D17" s="104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189</v>
      </c>
      <c r="B18" s="104">
        <v>44927</v>
      </c>
      <c r="C18" s="104">
        <v>44927</v>
      </c>
      <c r="D18" s="104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190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D75"/>
  <sheetViews>
    <sheetView showGridLines="0" zoomScale="67" zoomScaleNormal="53" workbookViewId="0">
      <selection activeCell="D15" sqref="D1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47" t="s">
        <v>191</v>
      </c>
      <c r="B1" s="148"/>
      <c r="C1" s="148"/>
      <c r="D1" s="149"/>
    </row>
    <row r="2" spans="1:4" x14ac:dyDescent="0.25">
      <c r="A2" s="114" t="str">
        <f>'Formato 1'!A2</f>
        <v>MUNICIPIO DE SAN FELIPE</v>
      </c>
      <c r="B2" s="115"/>
      <c r="C2" s="115"/>
      <c r="D2" s="116"/>
    </row>
    <row r="3" spans="1:4" x14ac:dyDescent="0.25">
      <c r="A3" s="117" t="s">
        <v>192</v>
      </c>
      <c r="B3" s="118"/>
      <c r="C3" s="118"/>
      <c r="D3" s="119"/>
    </row>
    <row r="4" spans="1:4" x14ac:dyDescent="0.25">
      <c r="A4" s="117" t="str">
        <f>'Formato 3'!A4</f>
        <v>Del 1 de Enero al 31 de Marzo de 2023 (b)</v>
      </c>
      <c r="B4" s="118"/>
      <c r="C4" s="118"/>
      <c r="D4" s="119"/>
    </row>
    <row r="5" spans="1:4" x14ac:dyDescent="0.25">
      <c r="A5" s="120" t="s">
        <v>3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5">
        <f>SUM(B9:B11)</f>
        <v>405409400.75999999</v>
      </c>
      <c r="C8" s="15">
        <f>SUM(C9:C11)</f>
        <v>40167</v>
      </c>
      <c r="D8" s="15">
        <f>SUM(D9:D11)</f>
        <v>137554084.00999999</v>
      </c>
    </row>
    <row r="9" spans="1:4" x14ac:dyDescent="0.25">
      <c r="A9" s="60" t="s">
        <v>197</v>
      </c>
      <c r="B9" s="97">
        <v>185356027.06</v>
      </c>
      <c r="C9" s="97">
        <v>40167</v>
      </c>
      <c r="D9" s="97">
        <v>68323327.939999998</v>
      </c>
    </row>
    <row r="10" spans="1:4" x14ac:dyDescent="0.25">
      <c r="A10" s="60" t="s">
        <v>198</v>
      </c>
      <c r="B10" s="97">
        <v>220053373.69999999</v>
      </c>
      <c r="C10" s="97">
        <v>0</v>
      </c>
      <c r="D10" s="97">
        <v>69230756.069999993</v>
      </c>
    </row>
    <row r="11" spans="1:4" x14ac:dyDescent="0.25">
      <c r="A11" s="60" t="s">
        <v>199</v>
      </c>
      <c r="B11" s="97">
        <v>0</v>
      </c>
      <c r="C11" s="97">
        <v>0</v>
      </c>
      <c r="D11" s="97"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200</v>
      </c>
      <c r="B13" s="15">
        <f>B14+B15</f>
        <v>405409400.75999999</v>
      </c>
      <c r="C13" s="15">
        <f>C14+C15</f>
        <v>2276165.8199999998</v>
      </c>
      <c r="D13" s="15">
        <f>D14+D15</f>
        <v>96344055.439999998</v>
      </c>
    </row>
    <row r="14" spans="1:4" x14ac:dyDescent="0.25">
      <c r="A14" s="60" t="s">
        <v>201</v>
      </c>
      <c r="B14" s="97">
        <v>185356027.06</v>
      </c>
      <c r="C14" s="97">
        <v>4500</v>
      </c>
      <c r="D14" s="97">
        <v>40832470.689999998</v>
      </c>
    </row>
    <row r="15" spans="1:4" x14ac:dyDescent="0.25">
      <c r="A15" s="60" t="s">
        <v>202</v>
      </c>
      <c r="B15" s="97">
        <v>220053373.69999999</v>
      </c>
      <c r="C15" s="97">
        <v>2271665.8199999998</v>
      </c>
      <c r="D15" s="97">
        <v>55511584.75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203</v>
      </c>
      <c r="B17" s="16">
        <v>0</v>
      </c>
      <c r="C17" s="15">
        <f>C18+C19</f>
        <v>2235998.8199999998</v>
      </c>
      <c r="D17" s="15">
        <f>D18+D19</f>
        <v>-41210028.569999993</v>
      </c>
    </row>
    <row r="18" spans="1:4" x14ac:dyDescent="0.25">
      <c r="A18" s="60" t="s">
        <v>204</v>
      </c>
      <c r="B18" s="17">
        <v>0</v>
      </c>
      <c r="C18" s="49">
        <f>-C9+C14</f>
        <v>-35667</v>
      </c>
      <c r="D18" s="49">
        <f>+D14-D9</f>
        <v>-27490857.25</v>
      </c>
    </row>
    <row r="19" spans="1:4" x14ac:dyDescent="0.25">
      <c r="A19" s="60" t="s">
        <v>205</v>
      </c>
      <c r="B19" s="17">
        <v>0</v>
      </c>
      <c r="C19" s="49">
        <f>-C11+C15</f>
        <v>2271665.8199999998</v>
      </c>
      <c r="D19" s="49">
        <f>+D15-D10</f>
        <v>-13719171.319999993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206</v>
      </c>
      <c r="B21" s="15">
        <f>B8-B13+B17</f>
        <v>0</v>
      </c>
      <c r="C21" s="15">
        <f>C8-C13+C17</f>
        <v>0</v>
      </c>
      <c r="D21" s="15">
        <f>D8-D13+D17</f>
        <v>0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207</v>
      </c>
      <c r="B23" s="15">
        <f>B21-B11</f>
        <v>0</v>
      </c>
      <c r="C23" s="15">
        <f>C21-C11</f>
        <v>0</v>
      </c>
      <c r="D23" s="15">
        <f>D21-D11</f>
        <v>0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208</v>
      </c>
      <c r="B25" s="15">
        <f>B23-B17</f>
        <v>0</v>
      </c>
      <c r="C25" s="15">
        <f>C23-C17</f>
        <v>-2235998.8199999998</v>
      </c>
      <c r="D25" s="15">
        <f>D23-D17</f>
        <v>41210028.569999993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213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214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-2235998.8199999998</v>
      </c>
      <c r="D33" s="4">
        <f>D25+D29</f>
        <v>41210028.569999993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218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219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221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222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8" t="s">
        <v>224</v>
      </c>
      <c r="B48" s="99">
        <f>B9</f>
        <v>185356027.06</v>
      </c>
      <c r="C48" s="99">
        <f>C9</f>
        <v>40167</v>
      </c>
      <c r="D48" s="99">
        <f>D9</f>
        <v>68323327.939999998</v>
      </c>
    </row>
    <row r="49" spans="1:4" x14ac:dyDescent="0.25">
      <c r="A49" s="22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218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221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201</v>
      </c>
      <c r="B53" s="49">
        <f>B14</f>
        <v>185356027.06</v>
      </c>
      <c r="C53" s="49">
        <f>C14</f>
        <v>4500</v>
      </c>
      <c r="D53" s="49">
        <f>D14</f>
        <v>40832470.689999998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204</v>
      </c>
      <c r="B55" s="23">
        <v>0</v>
      </c>
      <c r="C55" s="49">
        <f>C18</f>
        <v>-35667</v>
      </c>
      <c r="D55" s="49">
        <f>D18</f>
        <v>-27490857.25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226</v>
      </c>
      <c r="B57" s="4">
        <f>B48+B49-B53+B55</f>
        <v>0</v>
      </c>
      <c r="C57" s="4">
        <f>C48+C49-C53+C55</f>
        <v>0</v>
      </c>
      <c r="D57" s="4">
        <f>D48+D49-D53+D55</f>
        <v>0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227</v>
      </c>
      <c r="B59" s="4">
        <f>B57-B49</f>
        <v>0</v>
      </c>
      <c r="C59" s="4">
        <f>C57-C49</f>
        <v>0</v>
      </c>
      <c r="D59" s="4">
        <f>D57-D49</f>
        <v>0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8" t="s">
        <v>198</v>
      </c>
      <c r="B63" s="101">
        <f>B10</f>
        <v>220053373.69999999</v>
      </c>
      <c r="C63" s="101">
        <f>C10</f>
        <v>0</v>
      </c>
      <c r="D63" s="101">
        <f>D10</f>
        <v>69230756.069999993</v>
      </c>
    </row>
    <row r="64" spans="1:4" ht="30" x14ac:dyDescent="0.25">
      <c r="A64" s="22" t="s">
        <v>228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219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222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229</v>
      </c>
      <c r="B68" s="97">
        <f>B15</f>
        <v>220053373.69999999</v>
      </c>
      <c r="C68" s="97">
        <f>C15</f>
        <v>2271665.8199999998</v>
      </c>
      <c r="D68" s="97">
        <f>D15</f>
        <v>55511584.75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205</v>
      </c>
      <c r="B70" s="17">
        <v>0</v>
      </c>
      <c r="C70" s="97">
        <f>C19</f>
        <v>2271665.8199999998</v>
      </c>
      <c r="D70" s="97">
        <f>D19</f>
        <v>-13719171.319999993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230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231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6:D16 B20:D20 B18:B19 B22:D24 B21 D21 B17 D17 B25 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G76"/>
  <sheetViews>
    <sheetView showGridLines="0" zoomScale="76" zoomScaleNormal="115" workbookViewId="0">
      <selection activeCell="E75" sqref="E7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47" t="s">
        <v>232</v>
      </c>
      <c r="B1" s="148"/>
      <c r="C1" s="148"/>
      <c r="D1" s="148"/>
      <c r="E1" s="148"/>
      <c r="F1" s="148"/>
      <c r="G1" s="149"/>
    </row>
    <row r="2" spans="1:7" x14ac:dyDescent="0.25">
      <c r="A2" s="114" t="str">
        <f>'Formato 1'!A2</f>
        <v>MUNICIPIO DE SAN FELIPE</v>
      </c>
      <c r="B2" s="115"/>
      <c r="C2" s="115"/>
      <c r="D2" s="115"/>
      <c r="E2" s="115"/>
      <c r="F2" s="115"/>
      <c r="G2" s="116"/>
    </row>
    <row r="3" spans="1:7" x14ac:dyDescent="0.25">
      <c r="A3" s="117" t="s">
        <v>233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Marzo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3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50" t="s">
        <v>234</v>
      </c>
      <c r="B6" s="152" t="s">
        <v>235</v>
      </c>
      <c r="C6" s="152"/>
      <c r="D6" s="152"/>
      <c r="E6" s="152"/>
      <c r="F6" s="152"/>
      <c r="G6" s="152" t="s">
        <v>236</v>
      </c>
    </row>
    <row r="7" spans="1:7" ht="30" x14ac:dyDescent="0.25">
      <c r="A7" s="151"/>
      <c r="B7" s="26" t="s">
        <v>237</v>
      </c>
      <c r="C7" s="7" t="s">
        <v>238</v>
      </c>
      <c r="D7" s="26" t="s">
        <v>239</v>
      </c>
      <c r="E7" s="26" t="s">
        <v>194</v>
      </c>
      <c r="F7" s="26" t="s">
        <v>240</v>
      </c>
      <c r="G7" s="152"/>
    </row>
    <row r="8" spans="1:7" x14ac:dyDescent="0.25">
      <c r="A8" s="27" t="s">
        <v>241</v>
      </c>
      <c r="B8" s="94"/>
      <c r="C8" s="94"/>
      <c r="D8" s="94"/>
      <c r="E8" s="94"/>
      <c r="F8" s="94"/>
      <c r="G8" s="94"/>
    </row>
    <row r="9" spans="1:7" x14ac:dyDescent="0.25">
      <c r="A9" s="60" t="s">
        <v>242</v>
      </c>
      <c r="B9" s="49">
        <v>22957900.68</v>
      </c>
      <c r="C9" s="49">
        <v>0</v>
      </c>
      <c r="D9" s="49">
        <v>22957900.68</v>
      </c>
      <c r="E9" s="49">
        <v>0</v>
      </c>
      <c r="F9" s="49">
        <v>20283250.699999999</v>
      </c>
      <c r="G9" s="49">
        <f>F9-B9</f>
        <v>-2674649.9800000004</v>
      </c>
    </row>
    <row r="10" spans="1:7" x14ac:dyDescent="0.25">
      <c r="A10" s="60" t="s">
        <v>243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60" t="s">
        <v>244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5" si="0">F11-B11</f>
        <v>0</v>
      </c>
    </row>
    <row r="12" spans="1:7" x14ac:dyDescent="0.25">
      <c r="A12" s="60" t="s">
        <v>245</v>
      </c>
      <c r="B12" s="49">
        <v>5481476.3899999997</v>
      </c>
      <c r="C12" s="49">
        <v>0</v>
      </c>
      <c r="D12" s="49">
        <v>5481476.3899999997</v>
      </c>
      <c r="E12" s="4">
        <v>6679</v>
      </c>
      <c r="F12" s="49">
        <v>1719963.74</v>
      </c>
      <c r="G12" s="49">
        <f t="shared" si="0"/>
        <v>-3761512.6499999994</v>
      </c>
    </row>
    <row r="13" spans="1:7" x14ac:dyDescent="0.25">
      <c r="A13" s="60" t="s">
        <v>246</v>
      </c>
      <c r="B13" s="49">
        <v>6918508.0800000001</v>
      </c>
      <c r="C13" s="49">
        <v>0</v>
      </c>
      <c r="D13" s="49">
        <v>6918508.0800000001</v>
      </c>
      <c r="E13" s="4">
        <v>15030</v>
      </c>
      <c r="F13" s="49">
        <v>1588716.27</v>
      </c>
      <c r="G13" s="49">
        <f t="shared" si="0"/>
        <v>-5329791.8100000005</v>
      </c>
    </row>
    <row r="14" spans="1:7" x14ac:dyDescent="0.25">
      <c r="A14" s="60" t="s">
        <v>247</v>
      </c>
      <c r="B14" s="49">
        <v>2139530.4700000002</v>
      </c>
      <c r="C14" s="49">
        <v>0</v>
      </c>
      <c r="D14" s="49">
        <v>2139530.4700000002</v>
      </c>
      <c r="E14" s="4">
        <v>18458</v>
      </c>
      <c r="F14" s="49">
        <v>693320.16</v>
      </c>
      <c r="G14" s="49">
        <f t="shared" si="0"/>
        <v>-1446210.31</v>
      </c>
    </row>
    <row r="15" spans="1:7" x14ac:dyDescent="0.25">
      <c r="A15" s="60" t="s">
        <v>248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f t="shared" si="0"/>
        <v>0</v>
      </c>
    </row>
    <row r="16" spans="1:7" x14ac:dyDescent="0.25">
      <c r="A16" s="95" t="s">
        <v>249</v>
      </c>
      <c r="B16" s="49">
        <f t="shared" ref="B16:G16" si="1">SUM(B17:B27)</f>
        <v>144674097.56</v>
      </c>
      <c r="C16" s="49">
        <f t="shared" si="1"/>
        <v>26990049.440000001</v>
      </c>
      <c r="D16" s="49">
        <f t="shared" si="1"/>
        <v>171664147</v>
      </c>
      <c r="E16" s="49">
        <f t="shared" si="1"/>
        <v>0</v>
      </c>
      <c r="F16" s="49">
        <f t="shared" si="1"/>
        <v>43194327.600000009</v>
      </c>
      <c r="G16" s="49">
        <f t="shared" si="1"/>
        <v>-101479769.95999999</v>
      </c>
    </row>
    <row r="17" spans="1:7" x14ac:dyDescent="0.25">
      <c r="A17" s="80" t="s">
        <v>250</v>
      </c>
      <c r="B17" s="49">
        <v>96722000</v>
      </c>
      <c r="C17" s="49">
        <v>13755247</v>
      </c>
      <c r="D17" s="49">
        <v>110477247</v>
      </c>
      <c r="E17" s="49">
        <v>0</v>
      </c>
      <c r="F17" s="49">
        <v>26935648.690000001</v>
      </c>
      <c r="G17" s="49">
        <f>F17-B17</f>
        <v>-69786351.310000002</v>
      </c>
    </row>
    <row r="18" spans="1:7" x14ac:dyDescent="0.25">
      <c r="A18" s="80" t="s">
        <v>251</v>
      </c>
      <c r="B18" s="49">
        <v>29635000</v>
      </c>
      <c r="C18" s="49">
        <v>9659761</v>
      </c>
      <c r="D18" s="49">
        <v>39294761</v>
      </c>
      <c r="E18" s="49">
        <v>0</v>
      </c>
      <c r="F18" s="49">
        <v>9428443.4000000004</v>
      </c>
      <c r="G18" s="49">
        <f t="shared" ref="G18:G27" si="2">F18-B18</f>
        <v>-20206556.600000001</v>
      </c>
    </row>
    <row r="19" spans="1:7" x14ac:dyDescent="0.25">
      <c r="A19" s="80" t="s">
        <v>252</v>
      </c>
      <c r="B19" s="49">
        <v>5858000</v>
      </c>
      <c r="C19" s="49">
        <v>1281835</v>
      </c>
      <c r="D19" s="49">
        <v>7139835</v>
      </c>
      <c r="E19" s="49">
        <v>0</v>
      </c>
      <c r="F19" s="49">
        <v>2283172.86</v>
      </c>
      <c r="G19" s="49">
        <f t="shared" si="2"/>
        <v>-3574827.14</v>
      </c>
    </row>
    <row r="20" spans="1:7" x14ac:dyDescent="0.25">
      <c r="A20" s="80" t="s">
        <v>253</v>
      </c>
      <c r="B20" s="49"/>
      <c r="C20" s="49"/>
      <c r="D20" s="49">
        <v>0</v>
      </c>
      <c r="E20" s="49"/>
      <c r="F20" s="49"/>
      <c r="G20" s="49">
        <f t="shared" si="2"/>
        <v>0</v>
      </c>
    </row>
    <row r="21" spans="1:7" x14ac:dyDescent="0.25">
      <c r="A21" s="80" t="s">
        <v>254</v>
      </c>
      <c r="B21" s="49"/>
      <c r="C21" s="49"/>
      <c r="D21" s="49">
        <v>0</v>
      </c>
      <c r="E21" s="49"/>
      <c r="F21" s="49"/>
      <c r="G21" s="49">
        <f t="shared" si="2"/>
        <v>0</v>
      </c>
    </row>
    <row r="22" spans="1:7" x14ac:dyDescent="0.25">
      <c r="A22" s="80" t="s">
        <v>255</v>
      </c>
      <c r="B22" s="49">
        <v>2919000</v>
      </c>
      <c r="C22" s="49">
        <v>505874</v>
      </c>
      <c r="D22" s="49">
        <v>3424874</v>
      </c>
      <c r="E22" s="49">
        <v>0</v>
      </c>
      <c r="F22" s="49">
        <v>998011.24</v>
      </c>
      <c r="G22" s="49">
        <f t="shared" si="2"/>
        <v>-1920988.76</v>
      </c>
    </row>
    <row r="23" spans="1:7" x14ac:dyDescent="0.25">
      <c r="A23" s="80" t="s">
        <v>256</v>
      </c>
      <c r="B23" s="49"/>
      <c r="C23" s="49"/>
      <c r="D23" s="49">
        <v>0</v>
      </c>
      <c r="E23" s="49"/>
      <c r="F23" s="49"/>
      <c r="G23" s="49">
        <f t="shared" si="2"/>
        <v>0</v>
      </c>
    </row>
    <row r="24" spans="1:7" x14ac:dyDescent="0.25">
      <c r="A24" s="80" t="s">
        <v>257</v>
      </c>
      <c r="B24" s="49"/>
      <c r="C24" s="49"/>
      <c r="D24" s="49">
        <v>0</v>
      </c>
      <c r="E24" s="49"/>
      <c r="F24" s="49"/>
      <c r="G24" s="49">
        <f t="shared" si="2"/>
        <v>0</v>
      </c>
    </row>
    <row r="25" spans="1:7" x14ac:dyDescent="0.25">
      <c r="A25" s="80" t="s">
        <v>258</v>
      </c>
      <c r="B25" s="49">
        <v>2042097.56</v>
      </c>
      <c r="C25" s="49">
        <v>812531.44</v>
      </c>
      <c r="D25" s="49">
        <v>2854629</v>
      </c>
      <c r="E25" s="49">
        <v>0</v>
      </c>
      <c r="F25" s="49">
        <v>722451.32</v>
      </c>
      <c r="G25" s="49">
        <f t="shared" si="2"/>
        <v>-1319646.2400000002</v>
      </c>
    </row>
    <row r="26" spans="1:7" x14ac:dyDescent="0.25">
      <c r="A26" s="80" t="s">
        <v>259</v>
      </c>
      <c r="B26" s="49">
        <v>7498000</v>
      </c>
      <c r="C26" s="49">
        <v>974801</v>
      </c>
      <c r="D26" s="49">
        <v>8472801</v>
      </c>
      <c r="E26" s="49">
        <v>0</v>
      </c>
      <c r="F26" s="49">
        <v>2826600.09</v>
      </c>
      <c r="G26" s="49">
        <f t="shared" si="2"/>
        <v>-4671399.91</v>
      </c>
    </row>
    <row r="27" spans="1:7" x14ac:dyDescent="0.25">
      <c r="A27" s="80" t="s">
        <v>260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25">
      <c r="A28" s="60" t="s">
        <v>261</v>
      </c>
      <c r="B28" s="49">
        <f>SUM(B29:B33)</f>
        <v>2857613.88</v>
      </c>
      <c r="C28" s="49">
        <f t="shared" ref="C28:F28" si="3">SUM(C29:C33)</f>
        <v>277092.12</v>
      </c>
      <c r="D28" s="49">
        <f t="shared" si="3"/>
        <v>3134706</v>
      </c>
      <c r="E28" s="49">
        <f t="shared" si="3"/>
        <v>0</v>
      </c>
      <c r="F28" s="49">
        <f t="shared" si="3"/>
        <v>730602.76</v>
      </c>
      <c r="G28" s="49">
        <f t="shared" ref="G28" si="4">SUM(G29:G33)</f>
        <v>-2127011.12</v>
      </c>
    </row>
    <row r="29" spans="1:7" x14ac:dyDescent="0.25">
      <c r="A29" s="80" t="s">
        <v>262</v>
      </c>
      <c r="B29" s="49">
        <v>3200</v>
      </c>
      <c r="C29" s="49">
        <v>-3190</v>
      </c>
      <c r="D29" s="49">
        <v>10</v>
      </c>
      <c r="E29" s="49">
        <v>0</v>
      </c>
      <c r="F29" s="49">
        <v>2244.88</v>
      </c>
      <c r="G29" s="49">
        <f>F29-B29</f>
        <v>-955.11999999999989</v>
      </c>
    </row>
    <row r="30" spans="1:7" x14ac:dyDescent="0.25">
      <c r="A30" s="80" t="s">
        <v>263</v>
      </c>
      <c r="B30" s="49">
        <v>1145990.8799999999</v>
      </c>
      <c r="C30" s="49">
        <v>-858186.88</v>
      </c>
      <c r="D30" s="49">
        <v>287803.99999999988</v>
      </c>
      <c r="E30" s="49">
        <v>0</v>
      </c>
      <c r="F30" s="49">
        <v>244636.5</v>
      </c>
      <c r="G30" s="49">
        <f t="shared" ref="G30:G34" si="5">F30-B30</f>
        <v>-901354.37999999989</v>
      </c>
    </row>
    <row r="31" spans="1:7" x14ac:dyDescent="0.25">
      <c r="A31" s="80" t="s">
        <v>264</v>
      </c>
      <c r="B31" s="49">
        <v>1102000</v>
      </c>
      <c r="C31" s="49">
        <v>644662</v>
      </c>
      <c r="D31" s="49">
        <v>1746662</v>
      </c>
      <c r="E31" s="49">
        <v>0</v>
      </c>
      <c r="F31" s="49">
        <v>382614.89</v>
      </c>
      <c r="G31" s="49">
        <f t="shared" si="5"/>
        <v>-719385.11</v>
      </c>
    </row>
    <row r="32" spans="1:7" x14ac:dyDescent="0.25">
      <c r="A32" s="80" t="s">
        <v>265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5"/>
        <v>0</v>
      </c>
    </row>
    <row r="33" spans="1:7" ht="14.45" customHeight="1" x14ac:dyDescent="0.25">
      <c r="A33" s="80" t="s">
        <v>266</v>
      </c>
      <c r="B33" s="49">
        <v>606423</v>
      </c>
      <c r="C33" s="49">
        <v>493807</v>
      </c>
      <c r="D33" s="49">
        <v>1100230</v>
      </c>
      <c r="E33" s="49">
        <v>0</v>
      </c>
      <c r="F33" s="49">
        <v>101106.49</v>
      </c>
      <c r="G33" s="49">
        <f t="shared" si="5"/>
        <v>-505316.51</v>
      </c>
    </row>
    <row r="34" spans="1:7" ht="14.45" customHeight="1" x14ac:dyDescent="0.25">
      <c r="A34" s="60" t="s">
        <v>267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f t="shared" si="5"/>
        <v>0</v>
      </c>
    </row>
    <row r="35" spans="1:7" ht="14.45" customHeight="1" x14ac:dyDescent="0.25">
      <c r="A35" s="60" t="s">
        <v>268</v>
      </c>
      <c r="B35" s="49">
        <f t="shared" ref="B35:G35" si="6">B36</f>
        <v>326900</v>
      </c>
      <c r="C35" s="49">
        <f t="shared" si="6"/>
        <v>27254</v>
      </c>
      <c r="D35" s="49">
        <f t="shared" si="6"/>
        <v>354154</v>
      </c>
      <c r="E35" s="49">
        <f t="shared" si="6"/>
        <v>0</v>
      </c>
      <c r="F35" s="49">
        <f t="shared" si="6"/>
        <v>113146.71</v>
      </c>
      <c r="G35" s="49">
        <f t="shared" si="6"/>
        <v>-213753.28999999998</v>
      </c>
    </row>
    <row r="36" spans="1:7" ht="14.45" customHeight="1" x14ac:dyDescent="0.25">
      <c r="A36" s="80" t="s">
        <v>269</v>
      </c>
      <c r="B36" s="49">
        <v>326900</v>
      </c>
      <c r="C36" s="49">
        <v>27254</v>
      </c>
      <c r="D36" s="49">
        <v>354154</v>
      </c>
      <c r="E36" s="49">
        <v>0</v>
      </c>
      <c r="F36" s="49">
        <v>113146.71</v>
      </c>
      <c r="G36" s="49">
        <f>F36-B36</f>
        <v>-213753.28999999998</v>
      </c>
    </row>
    <row r="37" spans="1:7" ht="14.45" customHeight="1" x14ac:dyDescent="0.25">
      <c r="A37" s="60" t="s">
        <v>270</v>
      </c>
      <c r="B37" s="49">
        <f t="shared" ref="B37:G37" si="7">B38+B39</f>
        <v>0</v>
      </c>
      <c r="C37" s="49">
        <f t="shared" si="7"/>
        <v>0</v>
      </c>
      <c r="D37" s="49">
        <f t="shared" si="7"/>
        <v>0</v>
      </c>
      <c r="E37" s="49">
        <f t="shared" si="7"/>
        <v>0</v>
      </c>
      <c r="F37" s="49">
        <f t="shared" si="7"/>
        <v>0</v>
      </c>
      <c r="G37" s="49">
        <f t="shared" si="7"/>
        <v>0</v>
      </c>
    </row>
    <row r="38" spans="1:7" x14ac:dyDescent="0.25">
      <c r="A38" s="80" t="s">
        <v>271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272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273</v>
      </c>
      <c r="B41" s="4">
        <f t="shared" ref="B41:G41" si="8">SUM(B9,B10,B11,B12,B13,B14,B15,B16,B28,B34,B35,B37)</f>
        <v>185356027.06</v>
      </c>
      <c r="C41" s="4">
        <f t="shared" si="8"/>
        <v>27294395.560000002</v>
      </c>
      <c r="D41" s="4">
        <f t="shared" si="8"/>
        <v>212650422.62</v>
      </c>
      <c r="E41" s="4">
        <f t="shared" si="8"/>
        <v>40167</v>
      </c>
      <c r="F41" s="4">
        <f t="shared" si="8"/>
        <v>68323327.939999998</v>
      </c>
      <c r="G41" s="4">
        <f t="shared" si="8"/>
        <v>-117032699.12</v>
      </c>
    </row>
    <row r="42" spans="1:7" x14ac:dyDescent="0.25">
      <c r="A42" s="3" t="s">
        <v>274</v>
      </c>
      <c r="B42" s="96"/>
      <c r="C42" s="96"/>
      <c r="D42" s="96"/>
      <c r="E42" s="96"/>
      <c r="F42" s="96"/>
      <c r="G42" s="4">
        <f>IF(G41&gt;0,G41,0)</f>
        <v>0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275</v>
      </c>
      <c r="B44" s="51"/>
      <c r="C44" s="51"/>
      <c r="D44" s="51"/>
      <c r="E44" s="51"/>
      <c r="F44" s="51"/>
      <c r="G44" s="51"/>
    </row>
    <row r="45" spans="1:7" x14ac:dyDescent="0.25">
      <c r="A45" s="60" t="s">
        <v>276</v>
      </c>
      <c r="B45" s="49">
        <f t="shared" ref="B45:G45" si="9">SUM(B46:B53)</f>
        <v>220053373.69999999</v>
      </c>
      <c r="C45" s="49">
        <f t="shared" si="9"/>
        <v>18431510.300000001</v>
      </c>
      <c r="D45" s="49">
        <f t="shared" si="9"/>
        <v>238484884</v>
      </c>
      <c r="E45" s="49">
        <f t="shared" si="9"/>
        <v>0</v>
      </c>
      <c r="F45" s="49">
        <f t="shared" si="9"/>
        <v>66302159.810000002</v>
      </c>
      <c r="G45" s="49">
        <f t="shared" si="9"/>
        <v>-153751213.88999999</v>
      </c>
    </row>
    <row r="46" spans="1:7" x14ac:dyDescent="0.25">
      <c r="A46" s="83" t="s">
        <v>277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278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10">F47-B47</f>
        <v>0</v>
      </c>
    </row>
    <row r="48" spans="1:7" x14ac:dyDescent="0.25">
      <c r="A48" s="83" t="s">
        <v>279</v>
      </c>
      <c r="B48" s="49">
        <v>127168754</v>
      </c>
      <c r="C48" s="49">
        <v>4763471</v>
      </c>
      <c r="D48" s="49">
        <v>131932225</v>
      </c>
      <c r="E48" s="49">
        <v>0</v>
      </c>
      <c r="F48" s="49">
        <v>39609833.890000001</v>
      </c>
      <c r="G48" s="49">
        <f t="shared" si="10"/>
        <v>-87558920.109999999</v>
      </c>
    </row>
    <row r="49" spans="1:7" ht="30" x14ac:dyDescent="0.25">
      <c r="A49" s="83" t="s">
        <v>280</v>
      </c>
      <c r="B49" s="49">
        <v>92884619.700000003</v>
      </c>
      <c r="C49" s="49">
        <v>13668039.300000001</v>
      </c>
      <c r="D49" s="49">
        <v>106552659</v>
      </c>
      <c r="E49" s="49">
        <v>0</v>
      </c>
      <c r="F49" s="49">
        <v>26692325.920000002</v>
      </c>
      <c r="G49" s="49">
        <f t="shared" si="10"/>
        <v>-66192293.780000001</v>
      </c>
    </row>
    <row r="50" spans="1:7" x14ac:dyDescent="0.25">
      <c r="A50" s="83" t="s">
        <v>281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10"/>
        <v>0</v>
      </c>
    </row>
    <row r="51" spans="1:7" x14ac:dyDescent="0.25">
      <c r="A51" s="83" t="s">
        <v>282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10"/>
        <v>0</v>
      </c>
    </row>
    <row r="52" spans="1:7" ht="30" x14ac:dyDescent="0.25">
      <c r="A52" s="84" t="s">
        <v>283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10"/>
        <v>0</v>
      </c>
    </row>
    <row r="53" spans="1:7" x14ac:dyDescent="0.25">
      <c r="A53" s="80" t="s">
        <v>284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25">
      <c r="A54" s="60" t="s">
        <v>285</v>
      </c>
      <c r="B54" s="49">
        <f t="shared" ref="B54:G54" si="11">SUM(B55:B58)</f>
        <v>0</v>
      </c>
      <c r="C54" s="49">
        <f t="shared" si="11"/>
        <v>1076735</v>
      </c>
      <c r="D54" s="49">
        <f t="shared" si="11"/>
        <v>1076735</v>
      </c>
      <c r="E54" s="49">
        <v>0</v>
      </c>
      <c r="F54" s="49">
        <f t="shared" si="11"/>
        <v>969069.58</v>
      </c>
      <c r="G54" s="49">
        <f t="shared" si="11"/>
        <v>969069.58</v>
      </c>
    </row>
    <row r="55" spans="1:7" x14ac:dyDescent="0.25">
      <c r="A55" s="84" t="s">
        <v>286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3" t="s">
        <v>287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2">F56-B56</f>
        <v>0</v>
      </c>
    </row>
    <row r="57" spans="1:7" x14ac:dyDescent="0.25">
      <c r="A57" s="83" t="s">
        <v>288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2"/>
        <v>0</v>
      </c>
    </row>
    <row r="58" spans="1:7" x14ac:dyDescent="0.25">
      <c r="A58" s="84" t="s">
        <v>289</v>
      </c>
      <c r="B58" s="49">
        <v>0</v>
      </c>
      <c r="C58" s="49">
        <v>1076735</v>
      </c>
      <c r="D58" s="49">
        <v>1076735</v>
      </c>
      <c r="E58" s="49">
        <v>0</v>
      </c>
      <c r="F58" s="49">
        <v>969069.58</v>
      </c>
      <c r="G58" s="49">
        <f t="shared" si="12"/>
        <v>969069.58</v>
      </c>
    </row>
    <row r="59" spans="1:7" x14ac:dyDescent="0.25">
      <c r="A59" s="60" t="s">
        <v>290</v>
      </c>
      <c r="B59" s="49">
        <f t="shared" ref="B59:G59" si="13">SUM(B60:B61)</f>
        <v>0</v>
      </c>
      <c r="C59" s="49">
        <f t="shared" si="13"/>
        <v>0</v>
      </c>
      <c r="D59" s="49">
        <f t="shared" si="13"/>
        <v>0</v>
      </c>
      <c r="E59" s="49">
        <f t="shared" si="13"/>
        <v>0</v>
      </c>
      <c r="F59" s="49">
        <f t="shared" si="13"/>
        <v>0</v>
      </c>
      <c r="G59" s="49">
        <f t="shared" si="13"/>
        <v>0</v>
      </c>
    </row>
    <row r="60" spans="1:7" x14ac:dyDescent="0.25">
      <c r="A60" s="83" t="s">
        <v>291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292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4">F61-B61</f>
        <v>0</v>
      </c>
    </row>
    <row r="62" spans="1:7" x14ac:dyDescent="0.25">
      <c r="A62" s="60" t="s">
        <v>293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4"/>
        <v>0</v>
      </c>
    </row>
    <row r="63" spans="1:7" x14ac:dyDescent="0.25">
      <c r="A63" s="60" t="s">
        <v>294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4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295</v>
      </c>
      <c r="B65" s="4">
        <f t="shared" ref="B65:G65" si="15">B45+B54+B59+B62+B63</f>
        <v>220053373.69999999</v>
      </c>
      <c r="C65" s="4">
        <f t="shared" si="15"/>
        <v>19508245.300000001</v>
      </c>
      <c r="D65" s="4">
        <f t="shared" si="15"/>
        <v>239561619</v>
      </c>
      <c r="E65" s="4">
        <f t="shared" si="15"/>
        <v>0</v>
      </c>
      <c r="F65" s="4">
        <f t="shared" si="15"/>
        <v>67271229.390000001</v>
      </c>
      <c r="G65" s="4">
        <f t="shared" si="15"/>
        <v>-152782144.30999997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296</v>
      </c>
      <c r="B67" s="4">
        <f t="shared" ref="B67:G67" si="16">B68</f>
        <v>0</v>
      </c>
      <c r="C67" s="4">
        <f t="shared" si="16"/>
        <v>0</v>
      </c>
      <c r="D67" s="4">
        <f t="shared" si="16"/>
        <v>0</v>
      </c>
      <c r="E67" s="4">
        <f t="shared" si="16"/>
        <v>0</v>
      </c>
      <c r="F67" s="4">
        <f t="shared" si="16"/>
        <v>0</v>
      </c>
      <c r="G67" s="4">
        <f t="shared" si="16"/>
        <v>0</v>
      </c>
    </row>
    <row r="68" spans="1:7" x14ac:dyDescent="0.25">
      <c r="A68" s="60" t="s">
        <v>297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298</v>
      </c>
      <c r="B70" s="4">
        <f t="shared" ref="B70:G70" si="17">B41+B65+B67</f>
        <v>405409400.75999999</v>
      </c>
      <c r="C70" s="4">
        <f t="shared" si="17"/>
        <v>46802640.859999999</v>
      </c>
      <c r="D70" s="4">
        <f t="shared" si="17"/>
        <v>452212041.62</v>
      </c>
      <c r="E70" s="4">
        <f t="shared" si="17"/>
        <v>40167</v>
      </c>
      <c r="F70" s="4">
        <f t="shared" si="17"/>
        <v>135594557.32999998</v>
      </c>
      <c r="G70" s="4">
        <f t="shared" si="17"/>
        <v>-269814843.42999995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299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300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301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302</v>
      </c>
      <c r="B75" s="4">
        <f t="shared" ref="B75:G75" si="18">B73+B74</f>
        <v>0</v>
      </c>
      <c r="C75" s="4">
        <f t="shared" si="18"/>
        <v>0</v>
      </c>
      <c r="D75" s="4">
        <f t="shared" si="18"/>
        <v>0</v>
      </c>
      <c r="E75" s="4">
        <f t="shared" si="18"/>
        <v>0</v>
      </c>
      <c r="F75" s="4">
        <f t="shared" si="18"/>
        <v>0</v>
      </c>
      <c r="G75" s="4">
        <f t="shared" si="18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4:F35 B60:F75 G9:G15 G60:G76 G55:G58 G38:G53 B27:F27 B37:F47 B50:F53 B55:F57 B54:D54 F54" unlockedFormula="1"/>
    <ignoredError sqref="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G160"/>
  <sheetViews>
    <sheetView showGridLines="0" zoomScale="85" zoomScaleNormal="85" workbookViewId="0">
      <selection activeCell="F84" sqref="F8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55" t="s">
        <v>303</v>
      </c>
      <c r="B1" s="148"/>
      <c r="C1" s="148"/>
      <c r="D1" s="148"/>
      <c r="E1" s="148"/>
      <c r="F1" s="148"/>
      <c r="G1" s="149"/>
    </row>
    <row r="2" spans="1:7" x14ac:dyDescent="0.25">
      <c r="A2" s="129" t="str">
        <f>'Formato 1'!A2</f>
        <v>MUNICIPIO DE SAN FELIPE</v>
      </c>
      <c r="B2" s="129"/>
      <c r="C2" s="129"/>
      <c r="D2" s="129"/>
      <c r="E2" s="129"/>
      <c r="F2" s="129"/>
      <c r="G2" s="129"/>
    </row>
    <row r="3" spans="1:7" x14ac:dyDescent="0.25">
      <c r="A3" s="130" t="s">
        <v>304</v>
      </c>
      <c r="B3" s="130"/>
      <c r="C3" s="130"/>
      <c r="D3" s="130"/>
      <c r="E3" s="130"/>
      <c r="F3" s="130"/>
      <c r="G3" s="130"/>
    </row>
    <row r="4" spans="1:7" x14ac:dyDescent="0.25">
      <c r="A4" s="130" t="s">
        <v>305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1 de Enero al 31 de Marzo de 2023 (b)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3</v>
      </c>
      <c r="B6" s="131"/>
      <c r="C6" s="131"/>
      <c r="D6" s="131"/>
      <c r="E6" s="131"/>
      <c r="F6" s="131"/>
      <c r="G6" s="131"/>
    </row>
    <row r="7" spans="1:7" x14ac:dyDescent="0.25">
      <c r="A7" s="153" t="s">
        <v>7</v>
      </c>
      <c r="B7" s="153" t="s">
        <v>306</v>
      </c>
      <c r="C7" s="153"/>
      <c r="D7" s="153"/>
      <c r="E7" s="153"/>
      <c r="F7" s="153"/>
      <c r="G7" s="154" t="s">
        <v>307</v>
      </c>
    </row>
    <row r="8" spans="1:7" ht="30" x14ac:dyDescent="0.25">
      <c r="A8" s="153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53"/>
    </row>
    <row r="9" spans="1:7" x14ac:dyDescent="0.25">
      <c r="A9" s="28" t="s">
        <v>312</v>
      </c>
      <c r="B9" s="86">
        <f t="shared" ref="B9:G9" si="0">SUM(B10,B18,B28,B38,B48,B58,B62,B71,B75)</f>
        <v>185356027.05999997</v>
      </c>
      <c r="C9" s="86">
        <f t="shared" si="0"/>
        <v>74429074.209999993</v>
      </c>
      <c r="D9" s="86">
        <f t="shared" si="0"/>
        <v>259785101.26999998</v>
      </c>
      <c r="E9" s="86">
        <f t="shared" si="0"/>
        <v>4500</v>
      </c>
      <c r="F9" s="86">
        <f t="shared" si="0"/>
        <v>40832470.689999998</v>
      </c>
      <c r="G9" s="86">
        <f t="shared" si="0"/>
        <v>259780601.26999998</v>
      </c>
    </row>
    <row r="10" spans="1:7" x14ac:dyDescent="0.25">
      <c r="A10" s="87" t="s">
        <v>313</v>
      </c>
      <c r="B10" s="86">
        <f t="shared" ref="B10:G10" si="1">SUM(B11:B17)</f>
        <v>131757346.86999999</v>
      </c>
      <c r="C10" s="86">
        <f t="shared" si="1"/>
        <v>0</v>
      </c>
      <c r="D10" s="86">
        <f t="shared" si="1"/>
        <v>131757346.86999999</v>
      </c>
      <c r="E10" s="86">
        <f t="shared" si="1"/>
        <v>0</v>
      </c>
      <c r="F10" s="86">
        <f t="shared" si="1"/>
        <v>27108863.109999999</v>
      </c>
      <c r="G10" s="86">
        <f t="shared" si="1"/>
        <v>131757346.86999999</v>
      </c>
    </row>
    <row r="11" spans="1:7" x14ac:dyDescent="0.25">
      <c r="A11" s="88" t="s">
        <v>314</v>
      </c>
      <c r="B11" s="77">
        <v>79284580.560000002</v>
      </c>
      <c r="C11" s="77">
        <v>0</v>
      </c>
      <c r="D11" s="77">
        <v>79284580.560000002</v>
      </c>
      <c r="E11" s="77">
        <v>0</v>
      </c>
      <c r="F11" s="77">
        <v>18991918.120000001</v>
      </c>
      <c r="G11" s="77">
        <f>D11-E11</f>
        <v>79284580.560000002</v>
      </c>
    </row>
    <row r="12" spans="1:7" x14ac:dyDescent="0.25">
      <c r="A12" s="88" t="s">
        <v>315</v>
      </c>
      <c r="B12" s="77"/>
      <c r="C12" s="77"/>
      <c r="D12" s="77">
        <v>0</v>
      </c>
      <c r="E12" s="77"/>
      <c r="F12" s="77"/>
      <c r="G12" s="77">
        <f t="shared" ref="G12:G17" si="2">D12-E12</f>
        <v>0</v>
      </c>
    </row>
    <row r="13" spans="1:7" x14ac:dyDescent="0.25">
      <c r="A13" s="88" t="s">
        <v>316</v>
      </c>
      <c r="B13" s="77">
        <v>11586160.76</v>
      </c>
      <c r="C13" s="77">
        <v>0</v>
      </c>
      <c r="D13" s="77">
        <v>11586160.76</v>
      </c>
      <c r="E13" s="77">
        <v>0</v>
      </c>
      <c r="F13" s="77">
        <v>24887.45</v>
      </c>
      <c r="G13" s="77">
        <f t="shared" si="2"/>
        <v>11586160.76</v>
      </c>
    </row>
    <row r="14" spans="1:7" x14ac:dyDescent="0.25">
      <c r="A14" s="88" t="s">
        <v>317</v>
      </c>
      <c r="B14" s="77">
        <v>22746347.629999999</v>
      </c>
      <c r="C14" s="77">
        <v>0</v>
      </c>
      <c r="D14" s="77">
        <v>22746347.629999999</v>
      </c>
      <c r="E14" s="77">
        <v>0</v>
      </c>
      <c r="F14" s="77">
        <v>3370584.01</v>
      </c>
      <c r="G14" s="77">
        <f t="shared" si="2"/>
        <v>22746347.629999999</v>
      </c>
    </row>
    <row r="15" spans="1:7" x14ac:dyDescent="0.25">
      <c r="A15" s="88" t="s">
        <v>318</v>
      </c>
      <c r="B15" s="77">
        <v>14687377.68</v>
      </c>
      <c r="C15" s="77">
        <v>0</v>
      </c>
      <c r="D15" s="77">
        <v>14687377.68</v>
      </c>
      <c r="E15" s="77">
        <v>0</v>
      </c>
      <c r="F15" s="77">
        <v>3901826.03</v>
      </c>
      <c r="G15" s="77">
        <f t="shared" si="2"/>
        <v>14687377.68</v>
      </c>
    </row>
    <row r="16" spans="1:7" x14ac:dyDescent="0.25">
      <c r="A16" s="88" t="s">
        <v>319</v>
      </c>
      <c r="B16" s="77"/>
      <c r="C16" s="77"/>
      <c r="D16" s="77">
        <v>0</v>
      </c>
      <c r="E16" s="77"/>
      <c r="F16" s="77"/>
      <c r="G16" s="77">
        <f t="shared" si="2"/>
        <v>0</v>
      </c>
    </row>
    <row r="17" spans="1:7" x14ac:dyDescent="0.25">
      <c r="A17" s="88" t="s">
        <v>320</v>
      </c>
      <c r="B17" s="77">
        <v>3452880.24</v>
      </c>
      <c r="C17" s="77">
        <v>0</v>
      </c>
      <c r="D17" s="77">
        <v>3452880.24</v>
      </c>
      <c r="E17" s="77">
        <v>0</v>
      </c>
      <c r="F17" s="77">
        <v>819647.5</v>
      </c>
      <c r="G17" s="77">
        <f t="shared" si="2"/>
        <v>3452880.24</v>
      </c>
    </row>
    <row r="18" spans="1:7" x14ac:dyDescent="0.25">
      <c r="A18" s="87" t="s">
        <v>321</v>
      </c>
      <c r="B18" s="86">
        <f t="shared" ref="B18:G18" si="3">SUM(B19:B27)</f>
        <v>4434525.71</v>
      </c>
      <c r="C18" s="86">
        <f t="shared" si="3"/>
        <v>335000</v>
      </c>
      <c r="D18" s="86">
        <f t="shared" si="3"/>
        <v>4769525.71</v>
      </c>
      <c r="E18" s="86">
        <f t="shared" si="3"/>
        <v>0</v>
      </c>
      <c r="F18" s="86">
        <f t="shared" si="3"/>
        <v>539109.53999999992</v>
      </c>
      <c r="G18" s="86">
        <f t="shared" si="3"/>
        <v>4769525.71</v>
      </c>
    </row>
    <row r="19" spans="1:7" x14ac:dyDescent="0.25">
      <c r="A19" s="88" t="s">
        <v>322</v>
      </c>
      <c r="B19" s="77">
        <v>1208354.57</v>
      </c>
      <c r="C19" s="77">
        <v>335000</v>
      </c>
      <c r="D19" s="77">
        <v>1543354.57</v>
      </c>
      <c r="E19" s="77">
        <v>0</v>
      </c>
      <c r="F19" s="77">
        <v>0</v>
      </c>
      <c r="G19" s="77">
        <f>D19-E19</f>
        <v>1543354.57</v>
      </c>
    </row>
    <row r="20" spans="1:7" x14ac:dyDescent="0.25">
      <c r="A20" s="88" t="s">
        <v>323</v>
      </c>
      <c r="B20" s="77">
        <v>271158.88</v>
      </c>
      <c r="C20" s="77">
        <v>0</v>
      </c>
      <c r="D20" s="77">
        <v>271158.88</v>
      </c>
      <c r="E20" s="77">
        <v>0</v>
      </c>
      <c r="F20" s="77">
        <v>4462.34</v>
      </c>
      <c r="G20" s="77">
        <f t="shared" ref="G20:G27" si="4">D20-E20</f>
        <v>271158.88</v>
      </c>
    </row>
    <row r="21" spans="1:7" x14ac:dyDescent="0.25">
      <c r="A21" s="88" t="s">
        <v>324</v>
      </c>
      <c r="B21" s="77">
        <v>45240</v>
      </c>
      <c r="C21" s="77">
        <v>0</v>
      </c>
      <c r="D21" s="77">
        <v>45240</v>
      </c>
      <c r="E21" s="77">
        <v>0</v>
      </c>
      <c r="F21" s="77">
        <v>0</v>
      </c>
      <c r="G21" s="77">
        <f t="shared" si="4"/>
        <v>45240</v>
      </c>
    </row>
    <row r="22" spans="1:7" x14ac:dyDescent="0.25">
      <c r="A22" s="88" t="s">
        <v>325</v>
      </c>
      <c r="B22" s="77">
        <v>203579.63</v>
      </c>
      <c r="C22" s="77">
        <v>0</v>
      </c>
      <c r="D22" s="77">
        <v>203579.63</v>
      </c>
      <c r="E22" s="77">
        <v>0</v>
      </c>
      <c r="F22" s="77">
        <v>0</v>
      </c>
      <c r="G22" s="77">
        <f t="shared" si="4"/>
        <v>203579.63</v>
      </c>
    </row>
    <row r="23" spans="1:7" x14ac:dyDescent="0.25">
      <c r="A23" s="88" t="s">
        <v>326</v>
      </c>
      <c r="B23" s="77">
        <v>56337</v>
      </c>
      <c r="C23" s="77">
        <v>0</v>
      </c>
      <c r="D23" s="77">
        <v>56337</v>
      </c>
      <c r="E23" s="77">
        <v>0</v>
      </c>
      <c r="F23" s="77">
        <v>0</v>
      </c>
      <c r="G23" s="77">
        <f t="shared" si="4"/>
        <v>56337</v>
      </c>
    </row>
    <row r="24" spans="1:7" x14ac:dyDescent="0.25">
      <c r="A24" s="88" t="s">
        <v>327</v>
      </c>
      <c r="B24" s="77">
        <v>2093431.71</v>
      </c>
      <c r="C24" s="77">
        <v>0</v>
      </c>
      <c r="D24" s="77">
        <v>2093431.71</v>
      </c>
      <c r="E24" s="77">
        <v>0</v>
      </c>
      <c r="F24" s="77">
        <v>534647.19999999995</v>
      </c>
      <c r="G24" s="77">
        <f t="shared" si="4"/>
        <v>2093431.71</v>
      </c>
    </row>
    <row r="25" spans="1:7" x14ac:dyDescent="0.25">
      <c r="A25" s="88" t="s">
        <v>328</v>
      </c>
      <c r="B25" s="77">
        <v>148222.29999999999</v>
      </c>
      <c r="C25" s="77">
        <v>0</v>
      </c>
      <c r="D25" s="77">
        <v>148222.29999999999</v>
      </c>
      <c r="E25" s="77">
        <v>0</v>
      </c>
      <c r="F25" s="77">
        <v>0</v>
      </c>
      <c r="G25" s="77">
        <f t="shared" si="4"/>
        <v>148222.29999999999</v>
      </c>
    </row>
    <row r="26" spans="1:7" x14ac:dyDescent="0.25">
      <c r="A26" s="88" t="s">
        <v>329</v>
      </c>
      <c r="B26" s="77"/>
      <c r="C26" s="77"/>
      <c r="D26" s="77">
        <v>0</v>
      </c>
      <c r="E26" s="77"/>
      <c r="F26" s="77"/>
      <c r="G26" s="77">
        <f t="shared" si="4"/>
        <v>0</v>
      </c>
    </row>
    <row r="27" spans="1:7" x14ac:dyDescent="0.25">
      <c r="A27" s="88" t="s">
        <v>330</v>
      </c>
      <c r="B27" s="77">
        <v>408201.62</v>
      </c>
      <c r="C27" s="77">
        <v>0</v>
      </c>
      <c r="D27" s="77">
        <v>408201.62</v>
      </c>
      <c r="E27" s="77">
        <v>0</v>
      </c>
      <c r="F27" s="77">
        <v>0</v>
      </c>
      <c r="G27" s="77">
        <f t="shared" si="4"/>
        <v>408201.62</v>
      </c>
    </row>
    <row r="28" spans="1:7" x14ac:dyDescent="0.25">
      <c r="A28" s="87" t="s">
        <v>331</v>
      </c>
      <c r="B28" s="86">
        <f t="shared" ref="B28:G28" si="5">SUM(B29:B37)</f>
        <v>24708002.219999999</v>
      </c>
      <c r="C28" s="86">
        <f t="shared" si="5"/>
        <v>-307746</v>
      </c>
      <c r="D28" s="86">
        <f t="shared" si="5"/>
        <v>24400256.219999999</v>
      </c>
      <c r="E28" s="86">
        <f t="shared" si="5"/>
        <v>0</v>
      </c>
      <c r="F28" s="86">
        <f t="shared" si="5"/>
        <v>1289347.8700000001</v>
      </c>
      <c r="G28" s="86">
        <f t="shared" si="5"/>
        <v>24400256.219999999</v>
      </c>
    </row>
    <row r="29" spans="1:7" x14ac:dyDescent="0.25">
      <c r="A29" s="88" t="s">
        <v>332</v>
      </c>
      <c r="B29" s="77">
        <v>259841.45</v>
      </c>
      <c r="C29" s="77">
        <v>0</v>
      </c>
      <c r="D29" s="77">
        <v>259841.45</v>
      </c>
      <c r="E29" s="77">
        <v>0</v>
      </c>
      <c r="F29" s="77">
        <v>1111.43</v>
      </c>
      <c r="G29" s="77">
        <f>D29-E29</f>
        <v>259841.45</v>
      </c>
    </row>
    <row r="30" spans="1:7" x14ac:dyDescent="0.25">
      <c r="A30" s="88" t="s">
        <v>333</v>
      </c>
      <c r="B30" s="77">
        <v>1831356.74</v>
      </c>
      <c r="C30" s="77">
        <v>0</v>
      </c>
      <c r="D30" s="77">
        <v>1831356.74</v>
      </c>
      <c r="E30" s="77">
        <v>0</v>
      </c>
      <c r="F30" s="77">
        <v>68737.990000000005</v>
      </c>
      <c r="G30" s="77">
        <f t="shared" ref="G30:G37" si="6">D30-E30</f>
        <v>1831356.74</v>
      </c>
    </row>
    <row r="31" spans="1:7" x14ac:dyDescent="0.25">
      <c r="A31" s="88" t="s">
        <v>334</v>
      </c>
      <c r="B31" s="77">
        <v>6318905.2300000004</v>
      </c>
      <c r="C31" s="77">
        <v>0</v>
      </c>
      <c r="D31" s="77">
        <v>6318905.2300000004</v>
      </c>
      <c r="E31" s="77">
        <v>0</v>
      </c>
      <c r="F31" s="77">
        <v>125474.5</v>
      </c>
      <c r="G31" s="77">
        <f t="shared" si="6"/>
        <v>6318905.2300000004</v>
      </c>
    </row>
    <row r="32" spans="1:7" x14ac:dyDescent="0.25">
      <c r="A32" s="88" t="s">
        <v>335</v>
      </c>
      <c r="B32" s="77">
        <v>1136900</v>
      </c>
      <c r="C32" s="77">
        <v>27254</v>
      </c>
      <c r="D32" s="77">
        <v>1164154</v>
      </c>
      <c r="E32" s="77">
        <v>0</v>
      </c>
      <c r="F32" s="77">
        <v>50406.14</v>
      </c>
      <c r="G32" s="77">
        <f t="shared" si="6"/>
        <v>1164154</v>
      </c>
    </row>
    <row r="33" spans="1:7" ht="14.45" customHeight="1" x14ac:dyDescent="0.25">
      <c r="A33" s="88" t="s">
        <v>336</v>
      </c>
      <c r="B33" s="77">
        <v>139064.60999999999</v>
      </c>
      <c r="C33" s="77">
        <v>0</v>
      </c>
      <c r="D33" s="77">
        <v>139064.60999999999</v>
      </c>
      <c r="E33" s="77">
        <v>0</v>
      </c>
      <c r="F33" s="77">
        <v>4879.99</v>
      </c>
      <c r="G33" s="77">
        <f t="shared" si="6"/>
        <v>139064.60999999999</v>
      </c>
    </row>
    <row r="34" spans="1:7" ht="14.45" customHeight="1" x14ac:dyDescent="0.25">
      <c r="A34" s="88" t="s">
        <v>337</v>
      </c>
      <c r="B34" s="77">
        <v>413702.91</v>
      </c>
      <c r="C34" s="77">
        <v>0</v>
      </c>
      <c r="D34" s="77">
        <v>413702.91</v>
      </c>
      <c r="E34" s="77">
        <v>0</v>
      </c>
      <c r="F34" s="77">
        <v>0</v>
      </c>
      <c r="G34" s="77">
        <f t="shared" si="6"/>
        <v>413702.91</v>
      </c>
    </row>
    <row r="35" spans="1:7" ht="14.45" customHeight="1" x14ac:dyDescent="0.25">
      <c r="A35" s="88" t="s">
        <v>338</v>
      </c>
      <c r="B35" s="77">
        <v>41188.11</v>
      </c>
      <c r="C35" s="77">
        <v>0</v>
      </c>
      <c r="D35" s="77">
        <v>41188.11</v>
      </c>
      <c r="E35" s="77">
        <v>0</v>
      </c>
      <c r="F35" s="77">
        <v>4008</v>
      </c>
      <c r="G35" s="77">
        <f t="shared" si="6"/>
        <v>41188.11</v>
      </c>
    </row>
    <row r="36" spans="1:7" ht="14.45" customHeight="1" x14ac:dyDescent="0.25">
      <c r="A36" s="88" t="s">
        <v>339</v>
      </c>
      <c r="B36" s="77">
        <v>1426407.93</v>
      </c>
      <c r="C36" s="77">
        <v>0</v>
      </c>
      <c r="D36" s="77">
        <v>1426407.93</v>
      </c>
      <c r="E36" s="77">
        <v>0</v>
      </c>
      <c r="F36" s="77">
        <v>334253</v>
      </c>
      <c r="G36" s="77">
        <f t="shared" si="6"/>
        <v>1426407.93</v>
      </c>
    </row>
    <row r="37" spans="1:7" ht="14.45" customHeight="1" x14ac:dyDescent="0.25">
      <c r="A37" s="88" t="s">
        <v>340</v>
      </c>
      <c r="B37" s="77">
        <v>13140635.24</v>
      </c>
      <c r="C37" s="77">
        <v>-335000</v>
      </c>
      <c r="D37" s="77">
        <v>12805635.24</v>
      </c>
      <c r="E37" s="77">
        <v>0</v>
      </c>
      <c r="F37" s="77">
        <v>700476.82</v>
      </c>
      <c r="G37" s="77">
        <f t="shared" si="6"/>
        <v>12805635.24</v>
      </c>
    </row>
    <row r="38" spans="1:7" x14ac:dyDescent="0.25">
      <c r="A38" s="87" t="s">
        <v>341</v>
      </c>
      <c r="B38" s="86">
        <f t="shared" ref="B38:G38" si="7">SUM(B39:B47)</f>
        <v>18005435.039999999</v>
      </c>
      <c r="C38" s="86">
        <f t="shared" si="7"/>
        <v>0</v>
      </c>
      <c r="D38" s="86">
        <f t="shared" si="7"/>
        <v>18005435.039999999</v>
      </c>
      <c r="E38" s="86">
        <f t="shared" si="7"/>
        <v>4500</v>
      </c>
      <c r="F38" s="86">
        <f t="shared" si="7"/>
        <v>2726038</v>
      </c>
      <c r="G38" s="86">
        <f t="shared" si="7"/>
        <v>18000935.039999999</v>
      </c>
    </row>
    <row r="39" spans="1:7" x14ac:dyDescent="0.25">
      <c r="A39" s="88" t="s">
        <v>342</v>
      </c>
      <c r="B39" s="77"/>
      <c r="C39" s="77"/>
      <c r="D39" s="77">
        <v>0</v>
      </c>
      <c r="E39" s="77"/>
      <c r="F39" s="77"/>
      <c r="G39" s="77">
        <f>D39-E39</f>
        <v>0</v>
      </c>
    </row>
    <row r="40" spans="1:7" x14ac:dyDescent="0.25">
      <c r="A40" s="88" t="s">
        <v>343</v>
      </c>
      <c r="B40" s="77"/>
      <c r="C40" s="77"/>
      <c r="D40" s="77">
        <v>0</v>
      </c>
      <c r="E40" s="77"/>
      <c r="F40" s="77"/>
      <c r="G40" s="77">
        <f t="shared" ref="G40:G47" si="8">D40-E40</f>
        <v>0</v>
      </c>
    </row>
    <row r="41" spans="1:7" x14ac:dyDescent="0.25">
      <c r="A41" s="88" t="s">
        <v>344</v>
      </c>
      <c r="B41" s="77"/>
      <c r="C41" s="77"/>
      <c r="D41" s="77">
        <v>0</v>
      </c>
      <c r="E41" s="77"/>
      <c r="F41" s="77"/>
      <c r="G41" s="77">
        <f t="shared" si="8"/>
        <v>0</v>
      </c>
    </row>
    <row r="42" spans="1:7" x14ac:dyDescent="0.25">
      <c r="A42" s="88" t="s">
        <v>345</v>
      </c>
      <c r="B42" s="77">
        <v>8258000</v>
      </c>
      <c r="C42" s="77">
        <v>0</v>
      </c>
      <c r="D42" s="77">
        <v>8258000</v>
      </c>
      <c r="E42" s="77">
        <v>4500</v>
      </c>
      <c r="F42" s="77">
        <v>322624.13</v>
      </c>
      <c r="G42" s="77">
        <f t="shared" si="8"/>
        <v>8253500</v>
      </c>
    </row>
    <row r="43" spans="1:7" x14ac:dyDescent="0.25">
      <c r="A43" s="88" t="s">
        <v>346</v>
      </c>
      <c r="B43" s="77">
        <v>9747435.0399999991</v>
      </c>
      <c r="C43" s="77">
        <v>0</v>
      </c>
      <c r="D43" s="77">
        <v>9747435.0399999991</v>
      </c>
      <c r="E43" s="77">
        <v>0</v>
      </c>
      <c r="F43" s="77">
        <v>2403413.87</v>
      </c>
      <c r="G43" s="77">
        <f t="shared" si="8"/>
        <v>9747435.0399999991</v>
      </c>
    </row>
    <row r="44" spans="1:7" x14ac:dyDescent="0.25">
      <c r="A44" s="88" t="s">
        <v>347</v>
      </c>
      <c r="B44" s="77"/>
      <c r="C44" s="77"/>
      <c r="D44" s="77">
        <v>0</v>
      </c>
      <c r="E44" s="77"/>
      <c r="F44" s="77"/>
      <c r="G44" s="77">
        <f t="shared" si="8"/>
        <v>0</v>
      </c>
    </row>
    <row r="45" spans="1:7" x14ac:dyDescent="0.25">
      <c r="A45" s="88" t="s">
        <v>348</v>
      </c>
      <c r="B45" s="77"/>
      <c r="C45" s="77"/>
      <c r="D45" s="77">
        <v>0</v>
      </c>
      <c r="E45" s="77"/>
      <c r="F45" s="77"/>
      <c r="G45" s="77">
        <f t="shared" si="8"/>
        <v>0</v>
      </c>
    </row>
    <row r="46" spans="1:7" x14ac:dyDescent="0.25">
      <c r="A46" s="88" t="s">
        <v>349</v>
      </c>
      <c r="B46" s="77"/>
      <c r="C46" s="77"/>
      <c r="D46" s="77">
        <v>0</v>
      </c>
      <c r="E46" s="77"/>
      <c r="F46" s="77"/>
      <c r="G46" s="77">
        <f t="shared" si="8"/>
        <v>0</v>
      </c>
    </row>
    <row r="47" spans="1:7" x14ac:dyDescent="0.25">
      <c r="A47" s="88" t="s">
        <v>350</v>
      </c>
      <c r="B47" s="77"/>
      <c r="C47" s="77"/>
      <c r="D47" s="77">
        <v>0</v>
      </c>
      <c r="E47" s="77"/>
      <c r="F47" s="77"/>
      <c r="G47" s="77">
        <f t="shared" si="8"/>
        <v>0</v>
      </c>
    </row>
    <row r="48" spans="1:7" x14ac:dyDescent="0.25">
      <c r="A48" s="87" t="s">
        <v>351</v>
      </c>
      <c r="B48" s="86">
        <f t="shared" ref="B48:G48" si="9">SUM(B49:B57)</f>
        <v>555280.02</v>
      </c>
      <c r="C48" s="86">
        <f t="shared" si="9"/>
        <v>1105600</v>
      </c>
      <c r="D48" s="86">
        <f t="shared" si="9"/>
        <v>1660880.02</v>
      </c>
      <c r="E48" s="86">
        <f t="shared" si="9"/>
        <v>0</v>
      </c>
      <c r="F48" s="86">
        <f t="shared" si="9"/>
        <v>4640</v>
      </c>
      <c r="G48" s="86">
        <f t="shared" si="9"/>
        <v>1660880.02</v>
      </c>
    </row>
    <row r="49" spans="1:7" x14ac:dyDescent="0.25">
      <c r="A49" s="88" t="s">
        <v>352</v>
      </c>
      <c r="B49" s="77">
        <v>409064.02</v>
      </c>
      <c r="C49" s="77">
        <v>0</v>
      </c>
      <c r="D49" s="77">
        <v>409064.02</v>
      </c>
      <c r="E49" s="77">
        <v>0</v>
      </c>
      <c r="F49" s="77">
        <v>4640</v>
      </c>
      <c r="G49" s="77">
        <f>D49-E49</f>
        <v>409064.02</v>
      </c>
    </row>
    <row r="50" spans="1:7" x14ac:dyDescent="0.25">
      <c r="A50" s="88" t="s">
        <v>353</v>
      </c>
      <c r="B50" s="77">
        <v>22510</v>
      </c>
      <c r="C50" s="77">
        <v>0</v>
      </c>
      <c r="D50" s="77">
        <v>22510</v>
      </c>
      <c r="E50" s="77">
        <v>0</v>
      </c>
      <c r="F50" s="77">
        <v>0</v>
      </c>
      <c r="G50" s="77">
        <f t="shared" ref="G50:G57" si="10">D50-E50</f>
        <v>22510</v>
      </c>
    </row>
    <row r="51" spans="1:7" x14ac:dyDescent="0.25">
      <c r="A51" s="88" t="s">
        <v>354</v>
      </c>
      <c r="B51" s="77"/>
      <c r="C51" s="77"/>
      <c r="D51" s="77">
        <v>0</v>
      </c>
      <c r="E51" s="77"/>
      <c r="F51" s="77"/>
      <c r="G51" s="77">
        <f t="shared" si="10"/>
        <v>0</v>
      </c>
    </row>
    <row r="52" spans="1:7" x14ac:dyDescent="0.25">
      <c r="A52" s="88" t="s">
        <v>355</v>
      </c>
      <c r="B52" s="77">
        <v>45000</v>
      </c>
      <c r="C52" s="77">
        <v>1105600</v>
      </c>
      <c r="D52" s="77">
        <v>1150600</v>
      </c>
      <c r="E52" s="77">
        <v>0</v>
      </c>
      <c r="F52" s="77">
        <v>0</v>
      </c>
      <c r="G52" s="77">
        <f t="shared" si="10"/>
        <v>1150600</v>
      </c>
    </row>
    <row r="53" spans="1:7" x14ac:dyDescent="0.25">
      <c r="A53" s="88" t="s">
        <v>356</v>
      </c>
      <c r="B53" s="77"/>
      <c r="C53" s="77"/>
      <c r="D53" s="77">
        <v>0</v>
      </c>
      <c r="E53" s="77"/>
      <c r="F53" s="77"/>
      <c r="G53" s="77">
        <f t="shared" si="10"/>
        <v>0</v>
      </c>
    </row>
    <row r="54" spans="1:7" x14ac:dyDescent="0.25">
      <c r="A54" s="88" t="s">
        <v>357</v>
      </c>
      <c r="B54" s="77">
        <v>43706</v>
      </c>
      <c r="C54" s="77">
        <v>0</v>
      </c>
      <c r="D54" s="77">
        <v>43706</v>
      </c>
      <c r="E54" s="77">
        <v>0</v>
      </c>
      <c r="F54" s="77">
        <v>0</v>
      </c>
      <c r="G54" s="77">
        <f t="shared" si="10"/>
        <v>43706</v>
      </c>
    </row>
    <row r="55" spans="1:7" x14ac:dyDescent="0.25">
      <c r="A55" s="88" t="s">
        <v>358</v>
      </c>
      <c r="B55" s="77"/>
      <c r="C55" s="77"/>
      <c r="D55" s="77">
        <v>0</v>
      </c>
      <c r="E55" s="77"/>
      <c r="F55" s="77"/>
      <c r="G55" s="77">
        <f t="shared" si="10"/>
        <v>0</v>
      </c>
    </row>
    <row r="56" spans="1:7" x14ac:dyDescent="0.25">
      <c r="A56" s="88" t="s">
        <v>359</v>
      </c>
      <c r="B56" s="77"/>
      <c r="C56" s="77"/>
      <c r="D56" s="77">
        <v>0</v>
      </c>
      <c r="E56" s="77"/>
      <c r="F56" s="77"/>
      <c r="G56" s="77">
        <f t="shared" si="10"/>
        <v>0</v>
      </c>
    </row>
    <row r="57" spans="1:7" x14ac:dyDescent="0.25">
      <c r="A57" s="88" t="s">
        <v>360</v>
      </c>
      <c r="B57" s="77">
        <v>35000</v>
      </c>
      <c r="C57" s="77">
        <v>0</v>
      </c>
      <c r="D57" s="77">
        <v>35000</v>
      </c>
      <c r="E57" s="77">
        <v>0</v>
      </c>
      <c r="F57" s="77">
        <v>0</v>
      </c>
      <c r="G57" s="77">
        <f t="shared" si="10"/>
        <v>35000</v>
      </c>
    </row>
    <row r="58" spans="1:7" x14ac:dyDescent="0.25">
      <c r="A58" s="87" t="s">
        <v>361</v>
      </c>
      <c r="B58" s="86">
        <f t="shared" ref="B58:G58" si="11">SUM(B59:B61)</f>
        <v>5885437.2000000002</v>
      </c>
      <c r="C58" s="86">
        <f t="shared" si="11"/>
        <v>54529078.649999999</v>
      </c>
      <c r="D58" s="86">
        <f t="shared" si="11"/>
        <v>60414515.850000001</v>
      </c>
      <c r="E58" s="86">
        <f t="shared" si="11"/>
        <v>0</v>
      </c>
      <c r="F58" s="86">
        <f t="shared" si="11"/>
        <v>9164472.1699999999</v>
      </c>
      <c r="G58" s="86">
        <f t="shared" si="11"/>
        <v>60414515.850000001</v>
      </c>
    </row>
    <row r="59" spans="1:7" x14ac:dyDescent="0.25">
      <c r="A59" s="88" t="s">
        <v>362</v>
      </c>
      <c r="B59" s="77">
        <v>5885437.2000000002</v>
      </c>
      <c r="C59" s="77">
        <v>54529078.649999999</v>
      </c>
      <c r="D59" s="77">
        <v>60414515.850000001</v>
      </c>
      <c r="E59" s="77">
        <v>0</v>
      </c>
      <c r="F59" s="77">
        <v>9164472.1699999999</v>
      </c>
      <c r="G59" s="77">
        <f>D59-E59</f>
        <v>60414515.850000001</v>
      </c>
    </row>
    <row r="60" spans="1:7" x14ac:dyDescent="0.25">
      <c r="A60" s="88" t="s">
        <v>363</v>
      </c>
      <c r="B60" s="77"/>
      <c r="C60" s="77"/>
      <c r="D60" s="77">
        <v>0</v>
      </c>
      <c r="E60" s="77"/>
      <c r="F60" s="77"/>
      <c r="G60" s="77">
        <f t="shared" ref="G60:G61" si="12">D60-E60</f>
        <v>0</v>
      </c>
    </row>
    <row r="61" spans="1:7" x14ac:dyDescent="0.25">
      <c r="A61" s="88" t="s">
        <v>364</v>
      </c>
      <c r="B61" s="77"/>
      <c r="C61" s="77"/>
      <c r="D61" s="77">
        <v>0</v>
      </c>
      <c r="E61" s="77"/>
      <c r="F61" s="77"/>
      <c r="G61" s="77">
        <f t="shared" si="12"/>
        <v>0</v>
      </c>
    </row>
    <row r="62" spans="1:7" x14ac:dyDescent="0.25">
      <c r="A62" s="87" t="s">
        <v>365</v>
      </c>
      <c r="B62" s="86">
        <f t="shared" ref="B62:G62" si="13">SUM(B63:B67,B69:B70)</f>
        <v>0</v>
      </c>
      <c r="C62" s="86">
        <f t="shared" si="13"/>
        <v>18767141.559999999</v>
      </c>
      <c r="D62" s="86">
        <f t="shared" si="13"/>
        <v>18767141.559999999</v>
      </c>
      <c r="E62" s="86">
        <f t="shared" si="13"/>
        <v>0</v>
      </c>
      <c r="F62" s="86">
        <f t="shared" si="13"/>
        <v>0</v>
      </c>
      <c r="G62" s="86">
        <f t="shared" si="13"/>
        <v>18767141.559999999</v>
      </c>
    </row>
    <row r="63" spans="1:7" x14ac:dyDescent="0.25">
      <c r="A63" s="88" t="s">
        <v>366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8" t="s">
        <v>367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70" si="14">D64-E64</f>
        <v>0</v>
      </c>
    </row>
    <row r="65" spans="1:7" x14ac:dyDescent="0.25">
      <c r="A65" s="88" t="s">
        <v>368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14"/>
        <v>0</v>
      </c>
    </row>
    <row r="66" spans="1:7" x14ac:dyDescent="0.25">
      <c r="A66" s="88" t="s">
        <v>369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14"/>
        <v>0</v>
      </c>
    </row>
    <row r="67" spans="1:7" x14ac:dyDescent="0.25">
      <c r="A67" s="88" t="s">
        <v>370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14"/>
        <v>0</v>
      </c>
    </row>
    <row r="68" spans="1:7" x14ac:dyDescent="0.25">
      <c r="A68" s="88" t="s">
        <v>371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14"/>
        <v>0</v>
      </c>
    </row>
    <row r="69" spans="1:7" x14ac:dyDescent="0.25">
      <c r="A69" s="88" t="s">
        <v>372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14"/>
        <v>0</v>
      </c>
    </row>
    <row r="70" spans="1:7" x14ac:dyDescent="0.25">
      <c r="A70" s="88" t="s">
        <v>373</v>
      </c>
      <c r="B70" s="77">
        <v>0</v>
      </c>
      <c r="C70" s="77">
        <v>18767141.559999999</v>
      </c>
      <c r="D70" s="77">
        <v>18767141.559999999</v>
      </c>
      <c r="E70" s="77">
        <v>0</v>
      </c>
      <c r="F70" s="77">
        <v>0</v>
      </c>
      <c r="G70" s="77">
        <f t="shared" si="14"/>
        <v>18767141.559999999</v>
      </c>
    </row>
    <row r="71" spans="1:7" x14ac:dyDescent="0.25">
      <c r="A71" s="87" t="s">
        <v>374</v>
      </c>
      <c r="B71" s="86">
        <f t="shared" ref="B71:G71" si="15">SUM(B72:B74)</f>
        <v>10000</v>
      </c>
      <c r="C71" s="86">
        <f t="shared" si="15"/>
        <v>0</v>
      </c>
      <c r="D71" s="86">
        <f t="shared" si="15"/>
        <v>10000</v>
      </c>
      <c r="E71" s="86">
        <f t="shared" si="15"/>
        <v>0</v>
      </c>
      <c r="F71" s="86">
        <f t="shared" si="15"/>
        <v>0</v>
      </c>
      <c r="G71" s="86">
        <f t="shared" si="15"/>
        <v>10000</v>
      </c>
    </row>
    <row r="72" spans="1:7" x14ac:dyDescent="0.25">
      <c r="A72" s="88" t="s">
        <v>375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25">
      <c r="A73" s="88" t="s">
        <v>376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:G74" si="16">D73-E73</f>
        <v>0</v>
      </c>
    </row>
    <row r="74" spans="1:7" x14ac:dyDescent="0.25">
      <c r="A74" s="88" t="s">
        <v>377</v>
      </c>
      <c r="B74" s="77">
        <v>10000</v>
      </c>
      <c r="C74" s="77">
        <v>0</v>
      </c>
      <c r="D74" s="77">
        <v>10000</v>
      </c>
      <c r="E74" s="77">
        <v>0</v>
      </c>
      <c r="F74" s="77">
        <v>0</v>
      </c>
      <c r="G74" s="77">
        <f t="shared" si="16"/>
        <v>10000</v>
      </c>
    </row>
    <row r="75" spans="1:7" x14ac:dyDescent="0.25">
      <c r="A75" s="87" t="s">
        <v>378</v>
      </c>
      <c r="B75" s="86">
        <f t="shared" ref="B75:G75" si="17">SUM(B76:B82)</f>
        <v>0</v>
      </c>
      <c r="C75" s="86">
        <f t="shared" si="17"/>
        <v>0</v>
      </c>
      <c r="D75" s="86">
        <f t="shared" si="17"/>
        <v>0</v>
      </c>
      <c r="E75" s="86">
        <f t="shared" si="17"/>
        <v>0</v>
      </c>
      <c r="F75" s="86">
        <f t="shared" si="17"/>
        <v>0</v>
      </c>
      <c r="G75" s="86">
        <f t="shared" si="17"/>
        <v>0</v>
      </c>
    </row>
    <row r="76" spans="1:7" x14ac:dyDescent="0.25">
      <c r="A76" s="88" t="s">
        <v>379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25">
      <c r="A77" s="88" t="s">
        <v>380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18">D77-E77</f>
        <v>0</v>
      </c>
    </row>
    <row r="78" spans="1:7" x14ac:dyDescent="0.25">
      <c r="A78" s="88" t="s">
        <v>381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8"/>
        <v>0</v>
      </c>
    </row>
    <row r="79" spans="1:7" x14ac:dyDescent="0.25">
      <c r="A79" s="88" t="s">
        <v>382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8"/>
        <v>0</v>
      </c>
    </row>
    <row r="80" spans="1:7" x14ac:dyDescent="0.25">
      <c r="A80" s="88" t="s">
        <v>383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8"/>
        <v>0</v>
      </c>
    </row>
    <row r="81" spans="1:7" x14ac:dyDescent="0.25">
      <c r="A81" s="88" t="s">
        <v>384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8"/>
        <v>0</v>
      </c>
    </row>
    <row r="82" spans="1:7" x14ac:dyDescent="0.25">
      <c r="A82" s="88" t="s">
        <v>385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8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386</v>
      </c>
      <c r="B84" s="86">
        <f t="shared" ref="B84:G84" si="19">SUM(B85,B93,B103,B113,B123,B133,B137,B146,B150)</f>
        <v>220053373.69999999</v>
      </c>
      <c r="C84" s="86">
        <f t="shared" si="19"/>
        <v>75018613.359999999</v>
      </c>
      <c r="D84" s="86">
        <f t="shared" si="19"/>
        <v>295071987.06</v>
      </c>
      <c r="E84" s="86">
        <f t="shared" si="19"/>
        <v>2271665.8199999998</v>
      </c>
      <c r="F84" s="86">
        <f t="shared" si="19"/>
        <v>55511584.75</v>
      </c>
      <c r="G84" s="86">
        <f t="shared" si="19"/>
        <v>292800321.24000001</v>
      </c>
    </row>
    <row r="85" spans="1:7" x14ac:dyDescent="0.25">
      <c r="A85" s="87" t="s">
        <v>313</v>
      </c>
      <c r="B85" s="86">
        <f t="shared" ref="B85:G85" si="20">SUM(B86:B92)</f>
        <v>0</v>
      </c>
      <c r="C85" s="86">
        <f t="shared" si="20"/>
        <v>0</v>
      </c>
      <c r="D85" s="86">
        <f t="shared" si="20"/>
        <v>0</v>
      </c>
      <c r="E85" s="86">
        <f t="shared" si="20"/>
        <v>0</v>
      </c>
      <c r="F85" s="86">
        <f t="shared" si="20"/>
        <v>0</v>
      </c>
      <c r="G85" s="86">
        <f t="shared" si="20"/>
        <v>0</v>
      </c>
    </row>
    <row r="86" spans="1:7" x14ac:dyDescent="0.25">
      <c r="A86" s="88" t="s">
        <v>314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>D86-E86</f>
        <v>0</v>
      </c>
    </row>
    <row r="87" spans="1:7" x14ac:dyDescent="0.25">
      <c r="A87" s="88" t="s">
        <v>315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ref="G87:G92" si="21">D87-E87</f>
        <v>0</v>
      </c>
    </row>
    <row r="88" spans="1:7" x14ac:dyDescent="0.25">
      <c r="A88" s="88" t="s">
        <v>316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21"/>
        <v>0</v>
      </c>
    </row>
    <row r="89" spans="1:7" x14ac:dyDescent="0.25">
      <c r="A89" s="88" t="s">
        <v>317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21"/>
        <v>0</v>
      </c>
    </row>
    <row r="90" spans="1:7" x14ac:dyDescent="0.25">
      <c r="A90" s="88" t="s">
        <v>318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21"/>
        <v>0</v>
      </c>
    </row>
    <row r="91" spans="1:7" x14ac:dyDescent="0.25">
      <c r="A91" s="88" t="s">
        <v>319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21"/>
        <v>0</v>
      </c>
    </row>
    <row r="92" spans="1:7" x14ac:dyDescent="0.25">
      <c r="A92" s="88" t="s">
        <v>320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21"/>
        <v>0</v>
      </c>
    </row>
    <row r="93" spans="1:7" x14ac:dyDescent="0.25">
      <c r="A93" s="87" t="s">
        <v>321</v>
      </c>
      <c r="B93" s="86">
        <f t="shared" ref="B93:G93" si="22">SUM(B94:B102)</f>
        <v>25652706.260000005</v>
      </c>
      <c r="C93" s="86">
        <f t="shared" si="22"/>
        <v>270535</v>
      </c>
      <c r="D93" s="86">
        <f t="shared" si="22"/>
        <v>25923241.260000005</v>
      </c>
      <c r="E93" s="86">
        <f t="shared" si="22"/>
        <v>0</v>
      </c>
      <c r="F93" s="86">
        <f t="shared" si="22"/>
        <v>3894377.12</v>
      </c>
      <c r="G93" s="86">
        <f t="shared" si="22"/>
        <v>25923241.260000005</v>
      </c>
    </row>
    <row r="94" spans="1:7" x14ac:dyDescent="0.25">
      <c r="A94" s="88" t="s">
        <v>322</v>
      </c>
      <c r="B94" s="77">
        <v>1251385.6200000001</v>
      </c>
      <c r="C94" s="77">
        <v>188000</v>
      </c>
      <c r="D94" s="77">
        <v>1439385.62</v>
      </c>
      <c r="E94" s="77">
        <v>0</v>
      </c>
      <c r="F94" s="77">
        <v>0</v>
      </c>
      <c r="G94" s="77">
        <f>D94-E94</f>
        <v>1439385.62</v>
      </c>
    </row>
    <row r="95" spans="1:7" x14ac:dyDescent="0.25">
      <c r="A95" s="88" t="s">
        <v>323</v>
      </c>
      <c r="B95" s="77">
        <v>682030.6</v>
      </c>
      <c r="C95" s="77">
        <v>0</v>
      </c>
      <c r="D95" s="77">
        <v>682030.6</v>
      </c>
      <c r="E95" s="77"/>
      <c r="F95" s="77">
        <v>6032</v>
      </c>
      <c r="G95" s="77">
        <f t="shared" ref="G95:G102" si="23">D95-E95</f>
        <v>682030.6</v>
      </c>
    </row>
    <row r="96" spans="1:7" x14ac:dyDescent="0.25">
      <c r="A96" s="88" t="s">
        <v>324</v>
      </c>
      <c r="B96" s="77"/>
      <c r="C96" s="77"/>
      <c r="D96" s="77">
        <v>0</v>
      </c>
      <c r="E96" s="77"/>
      <c r="F96" s="77"/>
      <c r="G96" s="77">
        <f t="shared" si="23"/>
        <v>0</v>
      </c>
    </row>
    <row r="97" spans="1:7" x14ac:dyDescent="0.25">
      <c r="A97" s="88" t="s">
        <v>325</v>
      </c>
      <c r="B97" s="77">
        <v>2636786.44</v>
      </c>
      <c r="C97" s="77">
        <v>-129000</v>
      </c>
      <c r="D97" s="77">
        <v>2507786.44</v>
      </c>
      <c r="E97" s="77">
        <v>0</v>
      </c>
      <c r="F97" s="77">
        <v>0</v>
      </c>
      <c r="G97" s="77">
        <f t="shared" si="23"/>
        <v>2507786.44</v>
      </c>
    </row>
    <row r="98" spans="1:7" x14ac:dyDescent="0.25">
      <c r="A98" s="90" t="s">
        <v>326</v>
      </c>
      <c r="B98" s="77">
        <v>235280.11</v>
      </c>
      <c r="C98" s="77">
        <v>0</v>
      </c>
      <c r="D98" s="77">
        <v>235280.11</v>
      </c>
      <c r="E98" s="77">
        <v>0</v>
      </c>
      <c r="F98" s="77">
        <v>0</v>
      </c>
      <c r="G98" s="77">
        <f t="shared" si="23"/>
        <v>235280.11</v>
      </c>
    </row>
    <row r="99" spans="1:7" x14ac:dyDescent="0.25">
      <c r="A99" s="88" t="s">
        <v>327</v>
      </c>
      <c r="B99" s="77">
        <v>14580316.310000001</v>
      </c>
      <c r="C99" s="77">
        <v>70000</v>
      </c>
      <c r="D99" s="77">
        <v>14650316.310000001</v>
      </c>
      <c r="E99" s="77"/>
      <c r="F99" s="77">
        <v>3543419.98</v>
      </c>
      <c r="G99" s="77">
        <f t="shared" si="23"/>
        <v>14650316.310000001</v>
      </c>
    </row>
    <row r="100" spans="1:7" x14ac:dyDescent="0.25">
      <c r="A100" s="88" t="s">
        <v>328</v>
      </c>
      <c r="B100" s="77">
        <v>2359868.35</v>
      </c>
      <c r="C100" s="77">
        <v>71500</v>
      </c>
      <c r="D100" s="77">
        <v>2431368.35</v>
      </c>
      <c r="E100" s="77">
        <v>0</v>
      </c>
      <c r="F100" s="77">
        <v>0</v>
      </c>
      <c r="G100" s="77">
        <f t="shared" si="23"/>
        <v>2431368.35</v>
      </c>
    </row>
    <row r="101" spans="1:7" x14ac:dyDescent="0.25">
      <c r="A101" s="88" t="s">
        <v>329</v>
      </c>
      <c r="B101" s="77">
        <v>80059.009999999995</v>
      </c>
      <c r="C101" s="77">
        <v>0</v>
      </c>
      <c r="D101" s="77">
        <v>80059.009999999995</v>
      </c>
      <c r="E101" s="77">
        <v>0</v>
      </c>
      <c r="F101" s="77">
        <v>0</v>
      </c>
      <c r="G101" s="77">
        <f t="shared" si="23"/>
        <v>80059.009999999995</v>
      </c>
    </row>
    <row r="102" spans="1:7" x14ac:dyDescent="0.25">
      <c r="A102" s="88" t="s">
        <v>330</v>
      </c>
      <c r="B102" s="77">
        <v>3826979.82</v>
      </c>
      <c r="C102" s="77">
        <v>70035</v>
      </c>
      <c r="D102" s="77">
        <v>3897014.82</v>
      </c>
      <c r="E102" s="77"/>
      <c r="F102" s="77">
        <v>344925.14</v>
      </c>
      <c r="G102" s="77">
        <f t="shared" si="23"/>
        <v>3897014.82</v>
      </c>
    </row>
    <row r="103" spans="1:7" x14ac:dyDescent="0.25">
      <c r="A103" s="87" t="s">
        <v>331</v>
      </c>
      <c r="B103" s="86">
        <f>SUM(B104:B112)</f>
        <v>27906801.839999996</v>
      </c>
      <c r="C103" s="86">
        <f>SUM(C104:C112)</f>
        <v>2080579.6700000002</v>
      </c>
      <c r="D103" s="86">
        <f t="shared" ref="D103:E103" si="24">SUM(D104:D112)</f>
        <v>29987381.509999998</v>
      </c>
      <c r="E103" s="86">
        <f t="shared" si="24"/>
        <v>0</v>
      </c>
      <c r="F103" s="86">
        <f>SUM(F104:F112)</f>
        <v>3961533.66</v>
      </c>
      <c r="G103" s="86">
        <f>SUM(G104:G112)</f>
        <v>29987381.509999998</v>
      </c>
    </row>
    <row r="104" spans="1:7" x14ac:dyDescent="0.25">
      <c r="A104" s="88" t="s">
        <v>332</v>
      </c>
      <c r="B104" s="77">
        <v>15940408.68</v>
      </c>
      <c r="C104" s="77">
        <v>561441.62</v>
      </c>
      <c r="D104" s="77">
        <v>16501850.299999999</v>
      </c>
      <c r="E104" s="77"/>
      <c r="F104" s="77">
        <v>3109910.01</v>
      </c>
      <c r="G104" s="77">
        <f>D104-E104</f>
        <v>16501850.299999999</v>
      </c>
    </row>
    <row r="105" spans="1:7" x14ac:dyDescent="0.25">
      <c r="A105" s="88" t="s">
        <v>333</v>
      </c>
      <c r="B105" s="77">
        <v>759162.09</v>
      </c>
      <c r="C105" s="77">
        <v>1149284.1000000001</v>
      </c>
      <c r="D105" s="77">
        <v>1908446.19</v>
      </c>
      <c r="E105" s="77">
        <v>0</v>
      </c>
      <c r="F105" s="77">
        <v>0</v>
      </c>
      <c r="G105" s="77">
        <f t="shared" ref="G105:G112" si="25">D105-E105</f>
        <v>1908446.19</v>
      </c>
    </row>
    <row r="106" spans="1:7" x14ac:dyDescent="0.25">
      <c r="A106" s="88" t="s">
        <v>334</v>
      </c>
      <c r="B106" s="77">
        <v>6082962.6299999999</v>
      </c>
      <c r="C106" s="77">
        <v>369853.95</v>
      </c>
      <c r="D106" s="77">
        <v>6452816.5800000001</v>
      </c>
      <c r="E106" s="77"/>
      <c r="F106" s="77">
        <v>666165.94999999995</v>
      </c>
      <c r="G106" s="77">
        <f t="shared" si="25"/>
        <v>6452816.5800000001</v>
      </c>
    </row>
    <row r="107" spans="1:7" x14ac:dyDescent="0.25">
      <c r="A107" s="88" t="s">
        <v>335</v>
      </c>
      <c r="B107" s="77">
        <v>2324337.04</v>
      </c>
      <c r="C107" s="77">
        <v>0</v>
      </c>
      <c r="D107" s="77">
        <v>2324337.04</v>
      </c>
      <c r="E107" s="77"/>
      <c r="F107" s="77">
        <v>90514.1</v>
      </c>
      <c r="G107" s="77">
        <f t="shared" si="25"/>
        <v>2324337.04</v>
      </c>
    </row>
    <row r="108" spans="1:7" x14ac:dyDescent="0.25">
      <c r="A108" s="88" t="s">
        <v>336</v>
      </c>
      <c r="B108" s="77">
        <v>2408838.81</v>
      </c>
      <c r="C108" s="77">
        <v>0</v>
      </c>
      <c r="D108" s="77">
        <v>2408838.81</v>
      </c>
      <c r="E108" s="77"/>
      <c r="F108" s="77">
        <v>60395.6</v>
      </c>
      <c r="G108" s="77">
        <f t="shared" si="25"/>
        <v>2408838.81</v>
      </c>
    </row>
    <row r="109" spans="1:7" x14ac:dyDescent="0.25">
      <c r="A109" s="88" t="s">
        <v>337</v>
      </c>
      <c r="B109" s="77">
        <v>50982.15</v>
      </c>
      <c r="C109" s="77">
        <v>0</v>
      </c>
      <c r="D109" s="77">
        <v>50982.15</v>
      </c>
      <c r="E109" s="77">
        <v>0</v>
      </c>
      <c r="F109" s="77">
        <v>0</v>
      </c>
      <c r="G109" s="77">
        <f t="shared" si="25"/>
        <v>50982.15</v>
      </c>
    </row>
    <row r="110" spans="1:7" x14ac:dyDescent="0.25">
      <c r="A110" s="88" t="s">
        <v>338</v>
      </c>
      <c r="B110" s="77">
        <v>11585.01</v>
      </c>
      <c r="C110" s="77">
        <v>0</v>
      </c>
      <c r="D110" s="77">
        <v>11585.01</v>
      </c>
      <c r="E110" s="77"/>
      <c r="F110" s="77">
        <v>710</v>
      </c>
      <c r="G110" s="77">
        <f t="shared" si="25"/>
        <v>11585.01</v>
      </c>
    </row>
    <row r="111" spans="1:7" x14ac:dyDescent="0.25">
      <c r="A111" s="88" t="s">
        <v>339</v>
      </c>
      <c r="B111" s="77"/>
      <c r="C111" s="77"/>
      <c r="D111" s="77">
        <v>0</v>
      </c>
      <c r="E111" s="77"/>
      <c r="F111" s="77"/>
      <c r="G111" s="77">
        <f t="shared" si="25"/>
        <v>0</v>
      </c>
    </row>
    <row r="112" spans="1:7" x14ac:dyDescent="0.25">
      <c r="A112" s="88" t="s">
        <v>340</v>
      </c>
      <c r="B112" s="77">
        <v>328525.43</v>
      </c>
      <c r="C112" s="77">
        <v>0</v>
      </c>
      <c r="D112" s="77">
        <v>328525.43</v>
      </c>
      <c r="E112" s="77"/>
      <c r="F112" s="77">
        <v>33838</v>
      </c>
      <c r="G112" s="77">
        <f t="shared" si="25"/>
        <v>328525.43</v>
      </c>
    </row>
    <row r="113" spans="1:7" x14ac:dyDescent="0.25">
      <c r="A113" s="87" t="s">
        <v>341</v>
      </c>
      <c r="B113" s="86">
        <f t="shared" ref="B113:G113" si="26">SUM(B114:B122)</f>
        <v>36847671.600000001</v>
      </c>
      <c r="C113" s="86">
        <f t="shared" si="26"/>
        <v>8406487.0300000012</v>
      </c>
      <c r="D113" s="86">
        <f t="shared" si="26"/>
        <v>45254158.630000003</v>
      </c>
      <c r="E113" s="86">
        <f t="shared" si="26"/>
        <v>0</v>
      </c>
      <c r="F113" s="86">
        <f t="shared" si="26"/>
        <v>10066176.949999999</v>
      </c>
      <c r="G113" s="86">
        <f t="shared" si="26"/>
        <v>45254158.630000003</v>
      </c>
    </row>
    <row r="114" spans="1:7" x14ac:dyDescent="0.25">
      <c r="A114" s="88" t="s">
        <v>342</v>
      </c>
      <c r="B114" s="77">
        <v>14782935.6</v>
      </c>
      <c r="C114" s="77">
        <v>0</v>
      </c>
      <c r="D114" s="77">
        <v>14782935.6</v>
      </c>
      <c r="E114" s="77"/>
      <c r="F114" s="77">
        <v>4434880.68</v>
      </c>
      <c r="G114" s="77">
        <f>D114-E114</f>
        <v>14782935.6</v>
      </c>
    </row>
    <row r="115" spans="1:7" x14ac:dyDescent="0.25">
      <c r="A115" s="88" t="s">
        <v>343</v>
      </c>
      <c r="B115" s="77"/>
      <c r="C115" s="77"/>
      <c r="D115" s="77">
        <v>0</v>
      </c>
      <c r="E115" s="77"/>
      <c r="F115" s="77"/>
      <c r="G115" s="77">
        <f t="shared" ref="G115:G122" si="27">D115-E115</f>
        <v>0</v>
      </c>
    </row>
    <row r="116" spans="1:7" x14ac:dyDescent="0.25">
      <c r="A116" s="88" t="s">
        <v>344</v>
      </c>
      <c r="B116" s="77">
        <v>8346022</v>
      </c>
      <c r="C116" s="77">
        <v>2100000</v>
      </c>
      <c r="D116" s="77">
        <v>10446022</v>
      </c>
      <c r="E116" s="77">
        <v>0</v>
      </c>
      <c r="F116" s="77">
        <v>0</v>
      </c>
      <c r="G116" s="77">
        <f t="shared" si="27"/>
        <v>10446022</v>
      </c>
    </row>
    <row r="117" spans="1:7" x14ac:dyDescent="0.25">
      <c r="A117" s="88" t="s">
        <v>345</v>
      </c>
      <c r="B117" s="77">
        <v>13718714</v>
      </c>
      <c r="C117" s="77">
        <v>6306487.0300000003</v>
      </c>
      <c r="D117" s="77">
        <v>20025201.030000001</v>
      </c>
      <c r="E117" s="77"/>
      <c r="F117" s="77">
        <v>5631296.2699999996</v>
      </c>
      <c r="G117" s="77">
        <f t="shared" si="27"/>
        <v>20025201.030000001</v>
      </c>
    </row>
    <row r="118" spans="1:7" x14ac:dyDescent="0.25">
      <c r="A118" s="88" t="s">
        <v>346</v>
      </c>
      <c r="B118" s="77"/>
      <c r="C118" s="77"/>
      <c r="D118" s="77">
        <v>0</v>
      </c>
      <c r="E118" s="77"/>
      <c r="F118" s="77"/>
      <c r="G118" s="77">
        <f t="shared" si="27"/>
        <v>0</v>
      </c>
    </row>
    <row r="119" spans="1:7" x14ac:dyDescent="0.25">
      <c r="A119" s="88" t="s">
        <v>347</v>
      </c>
      <c r="B119" s="77"/>
      <c r="C119" s="77"/>
      <c r="D119" s="77">
        <v>0</v>
      </c>
      <c r="E119" s="77"/>
      <c r="F119" s="77"/>
      <c r="G119" s="77">
        <f t="shared" si="27"/>
        <v>0</v>
      </c>
    </row>
    <row r="120" spans="1:7" x14ac:dyDescent="0.25">
      <c r="A120" s="88" t="s">
        <v>348</v>
      </c>
      <c r="B120" s="77"/>
      <c r="C120" s="77"/>
      <c r="D120" s="77">
        <v>0</v>
      </c>
      <c r="E120" s="77"/>
      <c r="F120" s="77"/>
      <c r="G120" s="77">
        <f t="shared" si="27"/>
        <v>0</v>
      </c>
    </row>
    <row r="121" spans="1:7" x14ac:dyDescent="0.25">
      <c r="A121" s="88" t="s">
        <v>349</v>
      </c>
      <c r="B121" s="77"/>
      <c r="C121" s="77"/>
      <c r="D121" s="77">
        <v>0</v>
      </c>
      <c r="E121" s="77"/>
      <c r="F121" s="77"/>
      <c r="G121" s="77">
        <f t="shared" si="27"/>
        <v>0</v>
      </c>
    </row>
    <row r="122" spans="1:7" x14ac:dyDescent="0.25">
      <c r="A122" s="88" t="s">
        <v>350</v>
      </c>
      <c r="B122" s="77"/>
      <c r="C122" s="77"/>
      <c r="D122" s="77">
        <v>0</v>
      </c>
      <c r="E122" s="77"/>
      <c r="F122" s="77"/>
      <c r="G122" s="77">
        <f t="shared" si="27"/>
        <v>0</v>
      </c>
    </row>
    <row r="123" spans="1:7" x14ac:dyDescent="0.25">
      <c r="A123" s="87" t="s">
        <v>351</v>
      </c>
      <c r="B123" s="86">
        <f t="shared" ref="B123:G123" si="28">SUM(B124:B132)</f>
        <v>15004185</v>
      </c>
      <c r="C123" s="86">
        <f t="shared" si="28"/>
        <v>3713000</v>
      </c>
      <c r="D123" s="86">
        <f t="shared" si="28"/>
        <v>18717185</v>
      </c>
      <c r="E123" s="86">
        <f t="shared" si="28"/>
        <v>0</v>
      </c>
      <c r="F123" s="86">
        <f t="shared" si="28"/>
        <v>3683000</v>
      </c>
      <c r="G123" s="86">
        <f t="shared" si="28"/>
        <v>18717185</v>
      </c>
    </row>
    <row r="124" spans="1:7" x14ac:dyDescent="0.25">
      <c r="A124" s="88" t="s">
        <v>352</v>
      </c>
      <c r="B124" s="77">
        <v>676827.97</v>
      </c>
      <c r="C124" s="77">
        <v>30000</v>
      </c>
      <c r="D124" s="77">
        <v>706827.97</v>
      </c>
      <c r="E124" s="77">
        <v>0</v>
      </c>
      <c r="F124" s="77">
        <v>0</v>
      </c>
      <c r="G124" s="77">
        <f>D124-E124</f>
        <v>706827.97</v>
      </c>
    </row>
    <row r="125" spans="1:7" x14ac:dyDescent="0.25">
      <c r="A125" s="88" t="s">
        <v>353</v>
      </c>
      <c r="B125" s="77">
        <v>94996.01</v>
      </c>
      <c r="C125" s="77">
        <v>0</v>
      </c>
      <c r="D125" s="77">
        <v>94996.01</v>
      </c>
      <c r="E125" s="77">
        <v>0</v>
      </c>
      <c r="F125" s="77">
        <v>0</v>
      </c>
      <c r="G125" s="77">
        <f t="shared" ref="G125:G132" si="29">D125-E125</f>
        <v>94996.01</v>
      </c>
    </row>
    <row r="126" spans="1:7" x14ac:dyDescent="0.25">
      <c r="A126" s="88" t="s">
        <v>354</v>
      </c>
      <c r="B126" s="77">
        <v>179969.99</v>
      </c>
      <c r="C126" s="77">
        <v>0</v>
      </c>
      <c r="D126" s="77">
        <v>179969.99</v>
      </c>
      <c r="E126" s="77">
        <v>0</v>
      </c>
      <c r="F126" s="77">
        <v>0</v>
      </c>
      <c r="G126" s="77">
        <f t="shared" si="29"/>
        <v>179969.99</v>
      </c>
    </row>
    <row r="127" spans="1:7" x14ac:dyDescent="0.25">
      <c r="A127" s="88" t="s">
        <v>355</v>
      </c>
      <c r="B127" s="77">
        <v>6083000</v>
      </c>
      <c r="C127" s="77">
        <v>3683000</v>
      </c>
      <c r="D127" s="77">
        <v>9766000</v>
      </c>
      <c r="E127" s="77"/>
      <c r="F127" s="77">
        <v>3683000</v>
      </c>
      <c r="G127" s="77">
        <f t="shared" si="29"/>
        <v>9766000</v>
      </c>
    </row>
    <row r="128" spans="1:7" x14ac:dyDescent="0.25">
      <c r="A128" s="88" t="s">
        <v>356</v>
      </c>
      <c r="B128" s="77"/>
      <c r="C128" s="77"/>
      <c r="D128" s="77">
        <v>0</v>
      </c>
      <c r="E128" s="77"/>
      <c r="F128" s="77"/>
      <c r="G128" s="77">
        <f t="shared" si="29"/>
        <v>0</v>
      </c>
    </row>
    <row r="129" spans="1:7" x14ac:dyDescent="0.25">
      <c r="A129" s="88" t="s">
        <v>357</v>
      </c>
      <c r="B129" s="77">
        <v>7959391.0300000003</v>
      </c>
      <c r="C129" s="77">
        <v>0</v>
      </c>
      <c r="D129" s="77">
        <v>7959391.0300000003</v>
      </c>
      <c r="E129" s="77">
        <v>0</v>
      </c>
      <c r="F129" s="77">
        <v>0</v>
      </c>
      <c r="G129" s="77">
        <f t="shared" si="29"/>
        <v>7959391.0300000003</v>
      </c>
    </row>
    <row r="130" spans="1:7" x14ac:dyDescent="0.25">
      <c r="A130" s="88" t="s">
        <v>358</v>
      </c>
      <c r="B130" s="77"/>
      <c r="C130" s="77"/>
      <c r="D130" s="77">
        <v>0</v>
      </c>
      <c r="E130" s="77"/>
      <c r="F130" s="77"/>
      <c r="G130" s="77">
        <f t="shared" si="29"/>
        <v>0</v>
      </c>
    </row>
    <row r="131" spans="1:7" x14ac:dyDescent="0.25">
      <c r="A131" s="88" t="s">
        <v>359</v>
      </c>
      <c r="B131" s="77"/>
      <c r="C131" s="77"/>
      <c r="D131" s="77">
        <v>0</v>
      </c>
      <c r="E131" s="77"/>
      <c r="F131" s="77"/>
      <c r="G131" s="77">
        <f t="shared" si="29"/>
        <v>0</v>
      </c>
    </row>
    <row r="132" spans="1:7" x14ac:dyDescent="0.25">
      <c r="A132" s="88" t="s">
        <v>360</v>
      </c>
      <c r="B132" s="77">
        <v>10000</v>
      </c>
      <c r="C132" s="77">
        <v>0</v>
      </c>
      <c r="D132" s="77">
        <v>10000</v>
      </c>
      <c r="E132" s="77">
        <v>0</v>
      </c>
      <c r="F132" s="77">
        <v>0</v>
      </c>
      <c r="G132" s="77">
        <f t="shared" si="29"/>
        <v>10000</v>
      </c>
    </row>
    <row r="133" spans="1:7" x14ac:dyDescent="0.25">
      <c r="A133" s="87" t="s">
        <v>361</v>
      </c>
      <c r="B133" s="86">
        <f t="shared" ref="B133:G133" si="30">SUM(B134:B136)</f>
        <v>111857816</v>
      </c>
      <c r="C133" s="86">
        <f t="shared" si="30"/>
        <v>56828741.659999996</v>
      </c>
      <c r="D133" s="86">
        <f t="shared" si="30"/>
        <v>168686557.66</v>
      </c>
      <c r="E133" s="86">
        <f t="shared" si="30"/>
        <v>2271665.8199999998</v>
      </c>
      <c r="F133" s="86">
        <f t="shared" si="30"/>
        <v>33906497.020000003</v>
      </c>
      <c r="G133" s="86">
        <f t="shared" si="30"/>
        <v>166414891.84</v>
      </c>
    </row>
    <row r="134" spans="1:7" x14ac:dyDescent="0.25">
      <c r="A134" s="88" t="s">
        <v>362</v>
      </c>
      <c r="B134" s="77">
        <v>111857816</v>
      </c>
      <c r="C134" s="77">
        <v>54228741.659999996</v>
      </c>
      <c r="D134" s="77">
        <v>166086557.66</v>
      </c>
      <c r="E134" s="77">
        <v>2271665.8199999998</v>
      </c>
      <c r="F134" s="77">
        <v>33906497.020000003</v>
      </c>
      <c r="G134" s="77">
        <f>D134-E134</f>
        <v>163814891.84</v>
      </c>
    </row>
    <row r="135" spans="1:7" x14ac:dyDescent="0.25">
      <c r="A135" s="88" t="s">
        <v>363</v>
      </c>
      <c r="B135" s="77">
        <v>0</v>
      </c>
      <c r="C135" s="77">
        <v>2600000</v>
      </c>
      <c r="D135" s="77">
        <v>2600000</v>
      </c>
      <c r="E135" s="77">
        <v>0</v>
      </c>
      <c r="F135" s="77">
        <v>0</v>
      </c>
      <c r="G135" s="77">
        <f t="shared" ref="G135:G136" si="31">D135-E135</f>
        <v>2600000</v>
      </c>
    </row>
    <row r="136" spans="1:7" x14ac:dyDescent="0.25">
      <c r="A136" s="88" t="s">
        <v>364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31"/>
        <v>0</v>
      </c>
    </row>
    <row r="137" spans="1:7" x14ac:dyDescent="0.25">
      <c r="A137" s="87" t="s">
        <v>365</v>
      </c>
      <c r="B137" s="86">
        <f t="shared" ref="B137:G137" si="32">SUM(B138:B142,B144:B145)</f>
        <v>0</v>
      </c>
      <c r="C137" s="86">
        <f t="shared" si="32"/>
        <v>0</v>
      </c>
      <c r="D137" s="86">
        <f t="shared" si="32"/>
        <v>0</v>
      </c>
      <c r="E137" s="86">
        <f t="shared" si="32"/>
        <v>0</v>
      </c>
      <c r="F137" s="86">
        <f t="shared" si="32"/>
        <v>0</v>
      </c>
      <c r="G137" s="86">
        <f t="shared" si="32"/>
        <v>0</v>
      </c>
    </row>
    <row r="138" spans="1:7" x14ac:dyDescent="0.25">
      <c r="A138" s="88" t="s">
        <v>366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25">
      <c r="A139" s="88" t="s">
        <v>367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33">D139-E139</f>
        <v>0</v>
      </c>
    </row>
    <row r="140" spans="1:7" x14ac:dyDescent="0.25">
      <c r="A140" s="88" t="s">
        <v>368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33"/>
        <v>0</v>
      </c>
    </row>
    <row r="141" spans="1:7" x14ac:dyDescent="0.25">
      <c r="A141" s="88" t="s">
        <v>369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33"/>
        <v>0</v>
      </c>
    </row>
    <row r="142" spans="1:7" x14ac:dyDescent="0.25">
      <c r="A142" s="88" t="s">
        <v>370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33"/>
        <v>0</v>
      </c>
    </row>
    <row r="143" spans="1:7" x14ac:dyDescent="0.25">
      <c r="A143" s="88" t="s">
        <v>371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33"/>
        <v>0</v>
      </c>
    </row>
    <row r="144" spans="1:7" x14ac:dyDescent="0.25">
      <c r="A144" s="88" t="s">
        <v>372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33"/>
        <v>0</v>
      </c>
    </row>
    <row r="145" spans="1:7" x14ac:dyDescent="0.25">
      <c r="A145" s="88" t="s">
        <v>373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33"/>
        <v>0</v>
      </c>
    </row>
    <row r="146" spans="1:7" x14ac:dyDescent="0.25">
      <c r="A146" s="87" t="s">
        <v>374</v>
      </c>
      <c r="B146" s="86">
        <f t="shared" ref="B146:G146" si="34">SUM(B147:B149)</f>
        <v>2784193</v>
      </c>
      <c r="C146" s="86">
        <f t="shared" si="34"/>
        <v>3719270</v>
      </c>
      <c r="D146" s="86">
        <f t="shared" si="34"/>
        <v>6503463</v>
      </c>
      <c r="E146" s="86">
        <f t="shared" si="34"/>
        <v>0</v>
      </c>
      <c r="F146" s="86">
        <f t="shared" si="34"/>
        <v>0</v>
      </c>
      <c r="G146" s="86">
        <f t="shared" si="34"/>
        <v>6503463</v>
      </c>
    </row>
    <row r="147" spans="1:7" x14ac:dyDescent="0.25">
      <c r="A147" s="88" t="s">
        <v>375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8" t="s">
        <v>376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35">D148-E148</f>
        <v>0</v>
      </c>
    </row>
    <row r="149" spans="1:7" x14ac:dyDescent="0.25">
      <c r="A149" s="88" t="s">
        <v>377</v>
      </c>
      <c r="B149" s="77">
        <v>2784193</v>
      </c>
      <c r="C149" s="77">
        <v>3719270</v>
      </c>
      <c r="D149" s="77">
        <v>6503463</v>
      </c>
      <c r="E149" s="77">
        <v>0</v>
      </c>
      <c r="F149" s="77">
        <v>0</v>
      </c>
      <c r="G149" s="77">
        <f t="shared" si="35"/>
        <v>6503463</v>
      </c>
    </row>
    <row r="150" spans="1:7" x14ac:dyDescent="0.25">
      <c r="A150" s="87" t="s">
        <v>378</v>
      </c>
      <c r="B150" s="86">
        <f t="shared" ref="B150:G150" si="36">SUM(B151:B157)</f>
        <v>0</v>
      </c>
      <c r="C150" s="86">
        <f t="shared" si="36"/>
        <v>0</v>
      </c>
      <c r="D150" s="86">
        <f t="shared" si="36"/>
        <v>0</v>
      </c>
      <c r="E150" s="86">
        <f t="shared" si="36"/>
        <v>0</v>
      </c>
      <c r="F150" s="86">
        <f t="shared" si="36"/>
        <v>0</v>
      </c>
      <c r="G150" s="86">
        <f t="shared" si="36"/>
        <v>0</v>
      </c>
    </row>
    <row r="151" spans="1:7" x14ac:dyDescent="0.25">
      <c r="A151" s="88" t="s">
        <v>379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25">
      <c r="A152" s="88" t="s">
        <v>380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7">D152-E152</f>
        <v>0</v>
      </c>
    </row>
    <row r="153" spans="1:7" x14ac:dyDescent="0.25">
      <c r="A153" s="88" t="s">
        <v>381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7"/>
        <v>0</v>
      </c>
    </row>
    <row r="154" spans="1:7" x14ac:dyDescent="0.25">
      <c r="A154" s="90" t="s">
        <v>382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7"/>
        <v>0</v>
      </c>
    </row>
    <row r="155" spans="1:7" x14ac:dyDescent="0.25">
      <c r="A155" s="88" t="s">
        <v>383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7"/>
        <v>0</v>
      </c>
    </row>
    <row r="156" spans="1:7" x14ac:dyDescent="0.25">
      <c r="A156" s="88" t="s">
        <v>384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7"/>
        <v>0</v>
      </c>
    </row>
    <row r="157" spans="1:7" x14ac:dyDescent="0.25">
      <c r="A157" s="88" t="s">
        <v>385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7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387</v>
      </c>
      <c r="B159" s="93">
        <f t="shared" ref="B159:G159" si="38">B9+B84</f>
        <v>405409400.75999999</v>
      </c>
      <c r="C159" s="93">
        <f t="shared" si="38"/>
        <v>149447687.56999999</v>
      </c>
      <c r="D159" s="93">
        <f t="shared" si="38"/>
        <v>554857088.32999992</v>
      </c>
      <c r="E159" s="93">
        <f t="shared" si="38"/>
        <v>2276165.8199999998</v>
      </c>
      <c r="F159" s="93">
        <f t="shared" si="38"/>
        <v>96344055.439999998</v>
      </c>
      <c r="G159" s="93">
        <f t="shared" si="38"/>
        <v>552580922.50999999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B63:G69 B62:F62 B71:F73 B103:C103 B93:C93 E93:F93 G11:G17 G70 B75:F92 B113:F113 B123:F123 B133:F133 B150:F159 B136:F148 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outlinePr summaryBelow="0"/>
  </sheetPr>
  <dimension ref="A1:G52"/>
  <sheetViews>
    <sheetView showGridLines="0" zoomScale="78" zoomScaleNormal="70" workbookViewId="0">
      <selection activeCell="E41" sqref="E4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55" t="s">
        <v>388</v>
      </c>
      <c r="B1" s="156"/>
      <c r="C1" s="156"/>
      <c r="D1" s="156"/>
      <c r="E1" s="156"/>
      <c r="F1" s="156"/>
      <c r="G1" s="157"/>
    </row>
    <row r="2" spans="1:7" ht="15" customHeight="1" x14ac:dyDescent="0.25">
      <c r="A2" s="114" t="str">
        <f>'Formato 1'!A2</f>
        <v>MUNICIPIO DE SAN FELIPE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304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389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3</v>
      </c>
      <c r="B6" s="121"/>
      <c r="C6" s="121"/>
      <c r="D6" s="121"/>
      <c r="E6" s="121"/>
      <c r="F6" s="121"/>
      <c r="G6" s="122"/>
    </row>
    <row r="7" spans="1:7" ht="15" customHeight="1" x14ac:dyDescent="0.25">
      <c r="A7" s="150" t="s">
        <v>7</v>
      </c>
      <c r="B7" s="152" t="s">
        <v>306</v>
      </c>
      <c r="C7" s="152"/>
      <c r="D7" s="152"/>
      <c r="E7" s="152"/>
      <c r="F7" s="152"/>
      <c r="G7" s="154" t="s">
        <v>307</v>
      </c>
    </row>
    <row r="8" spans="1:7" ht="30" x14ac:dyDescent="0.25">
      <c r="A8" s="151"/>
      <c r="B8" s="26" t="s">
        <v>308</v>
      </c>
      <c r="C8" s="7" t="s">
        <v>238</v>
      </c>
      <c r="D8" s="26" t="s">
        <v>239</v>
      </c>
      <c r="E8" s="26" t="s">
        <v>194</v>
      </c>
      <c r="F8" s="26" t="s">
        <v>211</v>
      </c>
      <c r="G8" s="153"/>
    </row>
    <row r="9" spans="1:7" ht="15.75" customHeight="1" x14ac:dyDescent="0.25">
      <c r="A9" s="27" t="s">
        <v>390</v>
      </c>
      <c r="B9" s="31">
        <f>SUM(B10:B37)</f>
        <v>185356027.06000003</v>
      </c>
      <c r="C9" s="31">
        <f t="shared" ref="C9:F9" si="0">SUM(C10:C37)</f>
        <v>74429074.209999993</v>
      </c>
      <c r="D9" s="31">
        <f t="shared" si="0"/>
        <v>259785101.26999998</v>
      </c>
      <c r="E9" s="31">
        <f t="shared" si="0"/>
        <v>4500</v>
      </c>
      <c r="F9" s="31">
        <f t="shared" si="0"/>
        <v>40832470.69000002</v>
      </c>
      <c r="G9" s="31">
        <f t="shared" ref="G9" si="1">SUM(G10:G17)</f>
        <v>0</v>
      </c>
    </row>
    <row r="10" spans="1:7" x14ac:dyDescent="0.25">
      <c r="A10" s="65" t="s">
        <v>559</v>
      </c>
      <c r="B10" s="77">
        <v>22824370.140000001</v>
      </c>
      <c r="C10" s="77">
        <v>73000</v>
      </c>
      <c r="D10" s="77">
        <v>22897370.140000001</v>
      </c>
      <c r="E10" s="77">
        <v>4500</v>
      </c>
      <c r="F10" s="77">
        <v>3255561.19</v>
      </c>
      <c r="G10" s="77">
        <v>0</v>
      </c>
    </row>
    <row r="11" spans="1:7" x14ac:dyDescent="0.25">
      <c r="A11" s="65" t="s">
        <v>560</v>
      </c>
      <c r="B11" s="77">
        <v>1966072.53</v>
      </c>
      <c r="C11" s="77">
        <v>41000</v>
      </c>
      <c r="D11" s="77">
        <v>2007072.53</v>
      </c>
      <c r="E11" s="77"/>
      <c r="F11" s="77">
        <v>375171.59</v>
      </c>
      <c r="G11" s="77">
        <v>0</v>
      </c>
    </row>
    <row r="12" spans="1:7" x14ac:dyDescent="0.25">
      <c r="A12" s="65" t="s">
        <v>561</v>
      </c>
      <c r="B12" s="77">
        <v>10622739.34</v>
      </c>
      <c r="C12" s="77">
        <v>18954395.559999999</v>
      </c>
      <c r="D12" s="77">
        <v>29577134.899999999</v>
      </c>
      <c r="E12" s="77"/>
      <c r="F12" s="77">
        <v>1268881.3999999999</v>
      </c>
      <c r="G12" s="77">
        <v>0</v>
      </c>
    </row>
    <row r="13" spans="1:7" x14ac:dyDescent="0.25">
      <c r="A13" s="65" t="s">
        <v>562</v>
      </c>
      <c r="B13" s="77">
        <v>13402020.890000001</v>
      </c>
      <c r="C13" s="77">
        <v>5000</v>
      </c>
      <c r="D13" s="77">
        <v>13407020.890000001</v>
      </c>
      <c r="E13" s="77"/>
      <c r="F13" s="77">
        <v>3637098.64</v>
      </c>
      <c r="G13" s="77">
        <v>0</v>
      </c>
    </row>
    <row r="14" spans="1:7" x14ac:dyDescent="0.25">
      <c r="A14" s="65" t="s">
        <v>563</v>
      </c>
      <c r="B14" s="77">
        <v>3297365.7</v>
      </c>
      <c r="C14" s="77">
        <v>0</v>
      </c>
      <c r="D14" s="77">
        <v>3297365.7</v>
      </c>
      <c r="E14" s="77"/>
      <c r="F14" s="77">
        <v>673397.68</v>
      </c>
      <c r="G14" s="77">
        <v>0</v>
      </c>
    </row>
    <row r="15" spans="1:7" x14ac:dyDescent="0.25">
      <c r="A15" s="65" t="s">
        <v>564</v>
      </c>
      <c r="B15" s="77">
        <v>14274900.449999999</v>
      </c>
      <c r="C15" s="77">
        <v>54529078.649999999</v>
      </c>
      <c r="D15" s="77">
        <v>68803979.099999994</v>
      </c>
      <c r="E15" s="77"/>
      <c r="F15" s="77">
        <v>10840540.199999999</v>
      </c>
      <c r="G15" s="77">
        <v>0</v>
      </c>
    </row>
    <row r="16" spans="1:7" x14ac:dyDescent="0.25">
      <c r="A16" s="65" t="s">
        <v>565</v>
      </c>
      <c r="B16" s="77">
        <v>5003865.25</v>
      </c>
      <c r="C16" s="77">
        <v>0</v>
      </c>
      <c r="D16" s="77">
        <v>5003865.25</v>
      </c>
      <c r="E16" s="77"/>
      <c r="F16" s="77">
        <v>987220.76</v>
      </c>
      <c r="G16" s="77">
        <v>0</v>
      </c>
    </row>
    <row r="17" spans="1:7" x14ac:dyDescent="0.25">
      <c r="A17" s="65" t="s">
        <v>566</v>
      </c>
      <c r="B17" s="77">
        <v>45357151.890000001</v>
      </c>
      <c r="C17" s="77">
        <v>0</v>
      </c>
      <c r="D17" s="77">
        <v>45357151.890000001</v>
      </c>
      <c r="E17" s="77"/>
      <c r="F17" s="77">
        <v>8954383.9499999993</v>
      </c>
      <c r="G17" s="77">
        <v>0</v>
      </c>
    </row>
    <row r="18" spans="1:7" x14ac:dyDescent="0.25">
      <c r="A18" s="65" t="s">
        <v>567</v>
      </c>
      <c r="B18" s="77">
        <v>426150.85</v>
      </c>
      <c r="C18" s="77">
        <v>5000</v>
      </c>
      <c r="D18" s="77">
        <v>431150.85</v>
      </c>
      <c r="E18" s="77"/>
      <c r="F18" s="77">
        <v>87078.95</v>
      </c>
      <c r="G18" s="77"/>
    </row>
    <row r="19" spans="1:7" x14ac:dyDescent="0.25">
      <c r="A19" s="65" t="s">
        <v>568</v>
      </c>
      <c r="B19" s="77">
        <v>994804.64</v>
      </c>
      <c r="C19" s="77">
        <v>2000</v>
      </c>
      <c r="D19" s="77">
        <v>996804.64</v>
      </c>
      <c r="E19" s="77"/>
      <c r="F19" s="77">
        <v>215406.12</v>
      </c>
      <c r="G19" s="77"/>
    </row>
    <row r="20" spans="1:7" x14ac:dyDescent="0.25">
      <c r="A20" s="65" t="s">
        <v>569</v>
      </c>
      <c r="B20" s="77">
        <v>3443869.42</v>
      </c>
      <c r="C20" s="77">
        <v>0</v>
      </c>
      <c r="D20" s="77">
        <v>3443869.42</v>
      </c>
      <c r="E20" s="77"/>
      <c r="F20" s="77">
        <v>624242.42000000004</v>
      </c>
      <c r="G20" s="77"/>
    </row>
    <row r="21" spans="1:7" x14ac:dyDescent="0.25">
      <c r="A21" s="65" t="s">
        <v>570</v>
      </c>
      <c r="B21" s="77">
        <v>4995164.37</v>
      </c>
      <c r="C21" s="77">
        <v>10000</v>
      </c>
      <c r="D21" s="77">
        <v>5005164.37</v>
      </c>
      <c r="E21" s="77"/>
      <c r="F21" s="77">
        <v>692738.41</v>
      </c>
      <c r="G21" s="77"/>
    </row>
    <row r="22" spans="1:7" x14ac:dyDescent="0.25">
      <c r="A22" s="65" t="s">
        <v>571</v>
      </c>
      <c r="B22" s="77">
        <v>2162570.16</v>
      </c>
      <c r="C22" s="77">
        <v>0</v>
      </c>
      <c r="D22" s="77">
        <v>2162570.16</v>
      </c>
      <c r="E22" s="77"/>
      <c r="F22" s="77">
        <v>444923.04</v>
      </c>
      <c r="G22" s="77"/>
    </row>
    <row r="23" spans="1:7" x14ac:dyDescent="0.25">
      <c r="A23" s="65" t="s">
        <v>572</v>
      </c>
      <c r="B23" s="77">
        <v>2340600.89</v>
      </c>
      <c r="C23" s="77">
        <v>1108600</v>
      </c>
      <c r="D23" s="77">
        <v>3449200.89</v>
      </c>
      <c r="E23" s="77"/>
      <c r="F23" s="77">
        <v>342684.1</v>
      </c>
      <c r="G23" s="77"/>
    </row>
    <row r="24" spans="1:7" x14ac:dyDescent="0.25">
      <c r="A24" s="65" t="s">
        <v>573</v>
      </c>
      <c r="B24" s="77">
        <v>2119876.2400000002</v>
      </c>
      <c r="C24" s="77">
        <v>3000</v>
      </c>
      <c r="D24" s="77">
        <v>2122876.2400000002</v>
      </c>
      <c r="E24" s="77"/>
      <c r="F24" s="77">
        <v>329868.59999999998</v>
      </c>
      <c r="G24" s="77"/>
    </row>
    <row r="25" spans="1:7" x14ac:dyDescent="0.25">
      <c r="A25" s="65" t="s">
        <v>574</v>
      </c>
      <c r="B25" s="77">
        <v>14424081.52</v>
      </c>
      <c r="C25" s="77">
        <v>0</v>
      </c>
      <c r="D25" s="77">
        <v>14424081.52</v>
      </c>
      <c r="E25" s="77"/>
      <c r="F25" s="77">
        <v>2629521.7400000002</v>
      </c>
      <c r="G25" s="77"/>
    </row>
    <row r="26" spans="1:7" x14ac:dyDescent="0.25">
      <c r="A26" s="65" t="s">
        <v>575</v>
      </c>
      <c r="B26" s="77">
        <v>4877520.8600000003</v>
      </c>
      <c r="C26" s="77">
        <v>0</v>
      </c>
      <c r="D26" s="77">
        <v>4877520.8600000003</v>
      </c>
      <c r="E26" s="77"/>
      <c r="F26" s="77">
        <v>827932.11</v>
      </c>
      <c r="G26" s="77"/>
    </row>
    <row r="27" spans="1:7" x14ac:dyDescent="0.25">
      <c r="A27" s="65" t="s">
        <v>576</v>
      </c>
      <c r="B27" s="77">
        <v>515858.37</v>
      </c>
      <c r="C27" s="77">
        <v>1000</v>
      </c>
      <c r="D27" s="77">
        <v>516858.37</v>
      </c>
      <c r="E27" s="77"/>
      <c r="F27" s="77">
        <v>103112.47</v>
      </c>
      <c r="G27" s="77"/>
    </row>
    <row r="28" spans="1:7" x14ac:dyDescent="0.25">
      <c r="A28" s="65" t="s">
        <v>577</v>
      </c>
      <c r="B28" s="77">
        <v>2236413.11</v>
      </c>
      <c r="C28" s="77">
        <v>4000</v>
      </c>
      <c r="D28" s="77">
        <v>2240413.11</v>
      </c>
      <c r="E28" s="77"/>
      <c r="F28" s="77">
        <v>400496.52</v>
      </c>
      <c r="G28" s="77"/>
    </row>
    <row r="29" spans="1:7" x14ac:dyDescent="0.25">
      <c r="A29" s="65" t="s">
        <v>578</v>
      </c>
      <c r="B29" s="77">
        <v>3756027.93</v>
      </c>
      <c r="C29" s="77">
        <v>1000</v>
      </c>
      <c r="D29" s="77">
        <v>3757027.93</v>
      </c>
      <c r="E29" s="77"/>
      <c r="F29" s="77">
        <v>706323.27</v>
      </c>
      <c r="G29" s="77"/>
    </row>
    <row r="30" spans="1:7" x14ac:dyDescent="0.25">
      <c r="A30" s="65" t="s">
        <v>579</v>
      </c>
      <c r="B30" s="77">
        <v>2778376.97</v>
      </c>
      <c r="C30" s="77">
        <v>5000</v>
      </c>
      <c r="D30" s="77">
        <v>2783376.97</v>
      </c>
      <c r="E30" s="77"/>
      <c r="F30" s="77">
        <v>442545.71</v>
      </c>
      <c r="G30" s="77"/>
    </row>
    <row r="31" spans="1:7" x14ac:dyDescent="0.25">
      <c r="A31" s="65" t="s">
        <v>580</v>
      </c>
      <c r="B31" s="77">
        <v>1152071.6599999999</v>
      </c>
      <c r="C31" s="77">
        <v>2000</v>
      </c>
      <c r="D31" s="77">
        <v>1154071.6599999999</v>
      </c>
      <c r="E31" s="77"/>
      <c r="F31" s="77">
        <v>252194.12</v>
      </c>
      <c r="G31" s="77"/>
    </row>
    <row r="32" spans="1:7" x14ac:dyDescent="0.25">
      <c r="A32" s="65" t="s">
        <v>581</v>
      </c>
      <c r="B32" s="77">
        <v>12346447.66</v>
      </c>
      <c r="C32" s="77">
        <v>-318000</v>
      </c>
      <c r="D32" s="77">
        <v>12028447.66</v>
      </c>
      <c r="E32" s="77"/>
      <c r="F32" s="77">
        <v>773052.63</v>
      </c>
      <c r="G32" s="77"/>
    </row>
    <row r="33" spans="1:7" x14ac:dyDescent="0.25">
      <c r="A33" s="65" t="s">
        <v>582</v>
      </c>
      <c r="B33" s="77">
        <v>5000895.34</v>
      </c>
      <c r="C33" s="77">
        <v>0</v>
      </c>
      <c r="D33" s="77">
        <v>5000895.34</v>
      </c>
      <c r="E33" s="77"/>
      <c r="F33" s="77">
        <v>1022166.49</v>
      </c>
      <c r="G33" s="77"/>
    </row>
    <row r="34" spans="1:7" x14ac:dyDescent="0.25">
      <c r="A34" s="65" t="s">
        <v>583</v>
      </c>
      <c r="B34" s="77">
        <v>430827.36</v>
      </c>
      <c r="C34" s="77">
        <v>1000</v>
      </c>
      <c r="D34" s="77">
        <v>431827.36</v>
      </c>
      <c r="E34" s="77"/>
      <c r="F34" s="77">
        <v>61387.09</v>
      </c>
      <c r="G34" s="77"/>
    </row>
    <row r="35" spans="1:7" x14ac:dyDescent="0.25">
      <c r="A35" s="65" t="s">
        <v>584</v>
      </c>
      <c r="B35" s="77">
        <v>627281.19999999995</v>
      </c>
      <c r="C35" s="77">
        <v>1000</v>
      </c>
      <c r="D35" s="77">
        <v>628281.19999999995</v>
      </c>
      <c r="E35" s="77"/>
      <c r="F35" s="77">
        <v>86751.39</v>
      </c>
      <c r="G35" s="77"/>
    </row>
    <row r="36" spans="1:7" x14ac:dyDescent="0.25">
      <c r="A36" s="65" t="s">
        <v>585</v>
      </c>
      <c r="B36" s="77">
        <v>3978702.32</v>
      </c>
      <c r="C36" s="77">
        <v>1000</v>
      </c>
      <c r="D36" s="77">
        <v>3979702.32</v>
      </c>
      <c r="E36" s="77"/>
      <c r="F36" s="77">
        <v>797790.1</v>
      </c>
      <c r="G36" s="77"/>
    </row>
    <row r="37" spans="1:7" x14ac:dyDescent="0.25">
      <c r="A37" s="32" t="s">
        <v>154</v>
      </c>
      <c r="B37" s="51"/>
      <c r="C37" s="51"/>
      <c r="D37" s="51"/>
      <c r="E37" s="51"/>
      <c r="F37" s="51"/>
      <c r="G37" s="51"/>
    </row>
    <row r="38" spans="1:7" x14ac:dyDescent="0.25">
      <c r="A38" s="3" t="s">
        <v>391</v>
      </c>
      <c r="B38" s="4">
        <f>SUM(B39:B50)</f>
        <v>220053373.70000002</v>
      </c>
      <c r="C38" s="4">
        <f t="shared" ref="C38:F38" si="2">SUM(C39:C50)</f>
        <v>75018613.360000014</v>
      </c>
      <c r="D38" s="4">
        <f t="shared" si="2"/>
        <v>295071987.06</v>
      </c>
      <c r="E38" s="4">
        <f t="shared" si="2"/>
        <v>2271665.8199999998</v>
      </c>
      <c r="F38" s="4">
        <f t="shared" si="2"/>
        <v>55511584.75</v>
      </c>
      <c r="G38" s="4">
        <f t="shared" ref="G38" si="3">SUM(G39:G46)</f>
        <v>0</v>
      </c>
    </row>
    <row r="39" spans="1:7" x14ac:dyDescent="0.25">
      <c r="A39" s="65" t="s">
        <v>559</v>
      </c>
      <c r="B39" s="77">
        <v>14782935.6</v>
      </c>
      <c r="C39" s="77">
        <v>0</v>
      </c>
      <c r="D39" s="77">
        <v>14782935.6</v>
      </c>
      <c r="E39" s="77"/>
      <c r="F39" s="77">
        <v>4434880.68</v>
      </c>
      <c r="G39" s="77">
        <v>0</v>
      </c>
    </row>
    <row r="40" spans="1:7" x14ac:dyDescent="0.25">
      <c r="A40" s="65" t="s">
        <v>563</v>
      </c>
      <c r="B40" s="77">
        <v>7152068.6200000001</v>
      </c>
      <c r="C40" s="77">
        <v>19000</v>
      </c>
      <c r="D40" s="77">
        <v>7171068.6200000001</v>
      </c>
      <c r="E40" s="77"/>
      <c r="F40" s="77">
        <v>1025272.83</v>
      </c>
      <c r="G40" s="77">
        <v>0</v>
      </c>
    </row>
    <row r="41" spans="1:7" x14ac:dyDescent="0.25">
      <c r="A41" s="65" t="s">
        <v>564</v>
      </c>
      <c r="B41" s="77">
        <v>142529353.81999999</v>
      </c>
      <c r="C41" s="77">
        <v>65308152.640000001</v>
      </c>
      <c r="D41" s="77">
        <v>207837506.45999998</v>
      </c>
      <c r="E41" s="77">
        <v>2271665.8199999998</v>
      </c>
      <c r="F41" s="77">
        <v>40374964.340000004</v>
      </c>
      <c r="G41" s="77">
        <v>0</v>
      </c>
    </row>
    <row r="42" spans="1:7" x14ac:dyDescent="0.25">
      <c r="A42" s="65" t="s">
        <v>565</v>
      </c>
      <c r="B42" s="77">
        <v>970861.34</v>
      </c>
      <c r="C42" s="77">
        <v>1101784.1000000001</v>
      </c>
      <c r="D42" s="77">
        <v>2072645.44</v>
      </c>
      <c r="E42" s="77"/>
      <c r="F42" s="77">
        <v>93060.46</v>
      </c>
      <c r="G42" s="77">
        <v>0</v>
      </c>
    </row>
    <row r="43" spans="1:7" x14ac:dyDescent="0.25">
      <c r="A43" s="65" t="s">
        <v>566</v>
      </c>
      <c r="B43" s="77">
        <v>13213714.83</v>
      </c>
      <c r="C43" s="77">
        <v>6326000</v>
      </c>
      <c r="D43" s="77">
        <v>19539714.829999998</v>
      </c>
      <c r="E43" s="77"/>
      <c r="F43" s="77">
        <v>5176106.0999999996</v>
      </c>
      <c r="G43" s="77">
        <v>0</v>
      </c>
    </row>
    <row r="44" spans="1:7" x14ac:dyDescent="0.25">
      <c r="A44" s="65" t="s">
        <v>569</v>
      </c>
      <c r="B44" s="77">
        <v>8071968.8200000003</v>
      </c>
      <c r="C44" s="77">
        <v>603000</v>
      </c>
      <c r="D44" s="77">
        <v>8674968.8200000003</v>
      </c>
      <c r="E44" s="77"/>
      <c r="F44" s="77">
        <v>96199.64</v>
      </c>
      <c r="G44" s="77">
        <v>0</v>
      </c>
    </row>
    <row r="45" spans="1:7" x14ac:dyDescent="0.25">
      <c r="A45" s="65" t="s">
        <v>571</v>
      </c>
      <c r="B45" s="77">
        <v>1119233.99</v>
      </c>
      <c r="C45" s="77">
        <v>1500</v>
      </c>
      <c r="D45" s="77">
        <v>1120733.99</v>
      </c>
      <c r="E45" s="77"/>
      <c r="F45" s="77">
        <v>26400.32</v>
      </c>
      <c r="G45" s="77">
        <v>0</v>
      </c>
    </row>
    <row r="46" spans="1:7" x14ac:dyDescent="0.25">
      <c r="A46" s="65" t="s">
        <v>574</v>
      </c>
      <c r="B46" s="77">
        <v>23976546.550000001</v>
      </c>
      <c r="C46" s="77">
        <v>568441.62</v>
      </c>
      <c r="D46" s="77">
        <v>24544988.170000002</v>
      </c>
      <c r="E46" s="77"/>
      <c r="F46" s="77">
        <v>4127314.4</v>
      </c>
      <c r="G46" s="77">
        <v>0</v>
      </c>
    </row>
    <row r="47" spans="1:7" x14ac:dyDescent="0.25">
      <c r="A47" s="65" t="s">
        <v>575</v>
      </c>
      <c r="B47" s="77">
        <v>1171146</v>
      </c>
      <c r="C47" s="77">
        <v>2000</v>
      </c>
      <c r="D47" s="77">
        <v>1173146</v>
      </c>
      <c r="E47" s="77"/>
      <c r="F47" s="77">
        <v>157267.98000000001</v>
      </c>
      <c r="G47" s="77"/>
    </row>
    <row r="48" spans="1:7" x14ac:dyDescent="0.25">
      <c r="A48" s="65" t="s">
        <v>578</v>
      </c>
      <c r="B48" s="77">
        <v>1500000</v>
      </c>
      <c r="C48" s="77">
        <v>0</v>
      </c>
      <c r="D48" s="77">
        <v>1500000</v>
      </c>
      <c r="E48" s="77"/>
      <c r="F48" s="77">
        <v>0</v>
      </c>
      <c r="G48" s="77"/>
    </row>
    <row r="49" spans="1:7" x14ac:dyDescent="0.25">
      <c r="A49" s="65" t="s">
        <v>582</v>
      </c>
      <c r="B49" s="77">
        <v>5565544.1299999999</v>
      </c>
      <c r="C49" s="77">
        <v>1088735</v>
      </c>
      <c r="D49" s="77">
        <v>6654279.1299999999</v>
      </c>
      <c r="E49" s="77"/>
      <c r="F49" s="77">
        <v>118</v>
      </c>
      <c r="G49" s="77"/>
    </row>
    <row r="50" spans="1:7" x14ac:dyDescent="0.25">
      <c r="A50" s="32" t="s">
        <v>154</v>
      </c>
      <c r="B50" s="51"/>
      <c r="C50" s="51"/>
      <c r="D50" s="51"/>
      <c r="E50" s="51"/>
      <c r="F50" s="51"/>
      <c r="G50" s="51"/>
    </row>
    <row r="51" spans="1:7" x14ac:dyDescent="0.25">
      <c r="A51" s="3" t="s">
        <v>387</v>
      </c>
      <c r="B51" s="4">
        <f t="shared" ref="B51:G51" si="4">SUM(B38,B9)</f>
        <v>405409400.76000005</v>
      </c>
      <c r="C51" s="4">
        <f t="shared" si="4"/>
        <v>149447687.56999999</v>
      </c>
      <c r="D51" s="4">
        <f t="shared" si="4"/>
        <v>554857088.32999992</v>
      </c>
      <c r="E51" s="4">
        <f t="shared" si="4"/>
        <v>2276165.8199999998</v>
      </c>
      <c r="F51" s="4">
        <f t="shared" si="4"/>
        <v>96344055.440000027</v>
      </c>
      <c r="G51" s="4">
        <f t="shared" si="4"/>
        <v>0</v>
      </c>
    </row>
    <row r="52" spans="1:7" x14ac:dyDescent="0.25">
      <c r="A52" s="57"/>
      <c r="B52" s="57"/>
      <c r="C52" s="57"/>
      <c r="D52" s="57"/>
      <c r="E52" s="57"/>
      <c r="F52" s="57"/>
      <c r="G52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50:G51 B37:G38 B9:G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0 G9 G10:G17 B37:G37 G39:G46 G38 C51:G5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outlinePr summaryBelow="0"/>
  </sheetPr>
  <dimension ref="A1:G78"/>
  <sheetViews>
    <sheetView showGridLines="0" zoomScale="62" zoomScaleNormal="94" workbookViewId="0">
      <selection activeCell="E56" sqref="E5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1" t="s">
        <v>392</v>
      </c>
      <c r="B1" s="162"/>
      <c r="C1" s="162"/>
      <c r="D1" s="162"/>
      <c r="E1" s="162"/>
      <c r="F1" s="162"/>
      <c r="G1" s="162"/>
    </row>
    <row r="2" spans="1:7" x14ac:dyDescent="0.25">
      <c r="A2" s="114" t="str">
        <f>'Formato 1'!A2</f>
        <v>MUNICIPIO DE SAN FELIPE</v>
      </c>
      <c r="B2" s="115"/>
      <c r="C2" s="115"/>
      <c r="D2" s="115"/>
      <c r="E2" s="115"/>
      <c r="F2" s="115"/>
      <c r="G2" s="116"/>
    </row>
    <row r="3" spans="1:7" x14ac:dyDescent="0.25">
      <c r="A3" s="117" t="s">
        <v>393</v>
      </c>
      <c r="B3" s="118"/>
      <c r="C3" s="118"/>
      <c r="D3" s="118"/>
      <c r="E3" s="118"/>
      <c r="F3" s="118"/>
      <c r="G3" s="119"/>
    </row>
    <row r="4" spans="1:7" x14ac:dyDescent="0.25">
      <c r="A4" s="117" t="s">
        <v>394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3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50" t="s">
        <v>7</v>
      </c>
      <c r="B7" s="158" t="s">
        <v>306</v>
      </c>
      <c r="C7" s="159"/>
      <c r="D7" s="159"/>
      <c r="E7" s="159"/>
      <c r="F7" s="160"/>
      <c r="G7" s="154" t="s">
        <v>395</v>
      </c>
    </row>
    <row r="8" spans="1:7" ht="30" x14ac:dyDescent="0.25">
      <c r="A8" s="151"/>
      <c r="B8" s="26" t="s">
        <v>308</v>
      </c>
      <c r="C8" s="7" t="s">
        <v>396</v>
      </c>
      <c r="D8" s="26" t="s">
        <v>310</v>
      </c>
      <c r="E8" s="26" t="s">
        <v>194</v>
      </c>
      <c r="F8" s="33" t="s">
        <v>211</v>
      </c>
      <c r="G8" s="153"/>
    </row>
    <row r="9" spans="1:7" ht="16.5" customHeight="1" x14ac:dyDescent="0.25">
      <c r="A9" s="27" t="s">
        <v>397</v>
      </c>
      <c r="B9" s="31">
        <f>SUM(B10,B19,B27,B37)</f>
        <v>185356027.05999997</v>
      </c>
      <c r="C9" s="31">
        <f t="shared" ref="C9:G9" si="0">SUM(C10,C19,C27,C37)</f>
        <v>74429074.209999993</v>
      </c>
      <c r="D9" s="31">
        <f t="shared" si="0"/>
        <v>259785101.26999995</v>
      </c>
      <c r="E9" s="31">
        <f t="shared" si="0"/>
        <v>4500</v>
      </c>
      <c r="F9" s="31">
        <f t="shared" si="0"/>
        <v>40832470.689999998</v>
      </c>
      <c r="G9" s="31">
        <f t="shared" si="0"/>
        <v>0</v>
      </c>
    </row>
    <row r="10" spans="1:7" ht="15" customHeight="1" x14ac:dyDescent="0.25">
      <c r="A10" s="60" t="s">
        <v>398</v>
      </c>
      <c r="B10" s="49">
        <f>SUM(B11:B18)</f>
        <v>122915759.83</v>
      </c>
      <c r="C10" s="49">
        <f t="shared" ref="C10:G10" si="1">SUM(C11:C18)</f>
        <v>18767395.559999999</v>
      </c>
      <c r="D10" s="49">
        <f t="shared" si="1"/>
        <v>141683155.38999999</v>
      </c>
      <c r="E10" s="49">
        <f t="shared" si="1"/>
        <v>4500</v>
      </c>
      <c r="F10" s="49">
        <f t="shared" si="1"/>
        <v>21425702.169999998</v>
      </c>
      <c r="G10" s="49">
        <f t="shared" si="1"/>
        <v>0</v>
      </c>
    </row>
    <row r="11" spans="1:7" x14ac:dyDescent="0.25">
      <c r="A11" s="80" t="s">
        <v>399</v>
      </c>
      <c r="B11" s="49"/>
      <c r="C11" s="49"/>
      <c r="D11" s="49">
        <v>0</v>
      </c>
      <c r="E11" s="49"/>
      <c r="F11" s="49"/>
      <c r="G11" s="49">
        <v>0</v>
      </c>
    </row>
    <row r="12" spans="1:7" x14ac:dyDescent="0.25">
      <c r="A12" s="80" t="s">
        <v>400</v>
      </c>
      <c r="B12" s="49">
        <v>946685.73</v>
      </c>
      <c r="C12" s="49">
        <v>2000</v>
      </c>
      <c r="D12" s="49">
        <v>948685.73</v>
      </c>
      <c r="E12" s="49">
        <v>0</v>
      </c>
      <c r="F12" s="49">
        <v>164499.56</v>
      </c>
      <c r="G12" s="49">
        <v>0</v>
      </c>
    </row>
    <row r="13" spans="1:7" x14ac:dyDescent="0.25">
      <c r="A13" s="80" t="s">
        <v>401</v>
      </c>
      <c r="B13" s="49">
        <v>47160115.789999999</v>
      </c>
      <c r="C13" s="49">
        <v>-199000</v>
      </c>
      <c r="D13" s="49">
        <v>46961115.789999999</v>
      </c>
      <c r="E13" s="49">
        <v>4500</v>
      </c>
      <c r="F13" s="49">
        <v>6291593.1799999997</v>
      </c>
      <c r="G13" s="49">
        <v>0</v>
      </c>
    </row>
    <row r="14" spans="1:7" x14ac:dyDescent="0.25">
      <c r="A14" s="80" t="s">
        <v>402</v>
      </c>
      <c r="B14" s="49"/>
      <c r="C14" s="49"/>
      <c r="D14" s="49">
        <v>0</v>
      </c>
      <c r="E14" s="49"/>
      <c r="F14" s="49"/>
      <c r="G14" s="49">
        <v>0</v>
      </c>
    </row>
    <row r="15" spans="1:7" x14ac:dyDescent="0.25">
      <c r="A15" s="80" t="s">
        <v>403</v>
      </c>
      <c r="B15" s="49">
        <v>10622739.34</v>
      </c>
      <c r="C15" s="49">
        <v>18954395.559999999</v>
      </c>
      <c r="D15" s="49">
        <v>29577134.899999999</v>
      </c>
      <c r="E15" s="49">
        <v>0</v>
      </c>
      <c r="F15" s="49">
        <v>1268881.3999999999</v>
      </c>
      <c r="G15" s="49">
        <v>0</v>
      </c>
    </row>
    <row r="16" spans="1:7" x14ac:dyDescent="0.25">
      <c r="A16" s="80" t="s">
        <v>404</v>
      </c>
      <c r="B16" s="49"/>
      <c r="C16" s="49"/>
      <c r="D16" s="49">
        <v>0</v>
      </c>
      <c r="E16" s="49"/>
      <c r="F16" s="49"/>
      <c r="G16" s="49">
        <v>0</v>
      </c>
    </row>
    <row r="17" spans="1:7" x14ac:dyDescent="0.25">
      <c r="A17" s="80" t="s">
        <v>405</v>
      </c>
      <c r="B17" s="49">
        <v>50358047.229999997</v>
      </c>
      <c r="C17" s="49">
        <v>0</v>
      </c>
      <c r="D17" s="49">
        <v>50358047.229999997</v>
      </c>
      <c r="E17" s="49">
        <v>0</v>
      </c>
      <c r="F17" s="49">
        <v>9976550.4399999995</v>
      </c>
      <c r="G17" s="49">
        <v>0</v>
      </c>
    </row>
    <row r="18" spans="1:7" x14ac:dyDescent="0.25">
      <c r="A18" s="80" t="s">
        <v>406</v>
      </c>
      <c r="B18" s="49">
        <v>13828171.74</v>
      </c>
      <c r="C18" s="49">
        <v>10000</v>
      </c>
      <c r="D18" s="49">
        <v>13838171.74</v>
      </c>
      <c r="E18" s="49">
        <v>0</v>
      </c>
      <c r="F18" s="49">
        <v>3724177.59</v>
      </c>
      <c r="G18" s="49">
        <v>0</v>
      </c>
    </row>
    <row r="19" spans="1:7" x14ac:dyDescent="0.25">
      <c r="A19" s="60" t="s">
        <v>407</v>
      </c>
      <c r="B19" s="49">
        <f>SUM(B20:B26)</f>
        <v>55208689.749999993</v>
      </c>
      <c r="C19" s="49">
        <f t="shared" ref="C19:G19" si="2">SUM(C20:C26)</f>
        <v>55647678.649999999</v>
      </c>
      <c r="D19" s="49">
        <f t="shared" si="2"/>
        <v>110856368.39999999</v>
      </c>
      <c r="E19" s="49">
        <f t="shared" si="2"/>
        <v>0</v>
      </c>
      <c r="F19" s="49">
        <f t="shared" si="2"/>
        <v>18313533.59</v>
      </c>
      <c r="G19" s="49">
        <f t="shared" si="2"/>
        <v>0</v>
      </c>
    </row>
    <row r="20" spans="1:7" x14ac:dyDescent="0.25">
      <c r="A20" s="80" t="s">
        <v>408</v>
      </c>
      <c r="B20" s="49">
        <v>4877520.8600000003</v>
      </c>
      <c r="C20" s="49">
        <v>0</v>
      </c>
      <c r="D20" s="49">
        <v>4877520.8600000003</v>
      </c>
      <c r="E20" s="49">
        <v>0</v>
      </c>
      <c r="F20" s="49">
        <v>827932.11</v>
      </c>
      <c r="G20" s="49">
        <v>0</v>
      </c>
    </row>
    <row r="21" spans="1:7" x14ac:dyDescent="0.25">
      <c r="A21" s="80" t="s">
        <v>409</v>
      </c>
      <c r="B21" s="49">
        <v>39309286.799999997</v>
      </c>
      <c r="C21" s="49">
        <v>54529078.649999999</v>
      </c>
      <c r="D21" s="49">
        <v>93838365.449999988</v>
      </c>
      <c r="E21" s="49">
        <v>0</v>
      </c>
      <c r="F21" s="49">
        <v>15526448.16</v>
      </c>
      <c r="G21" s="49">
        <v>0</v>
      </c>
    </row>
    <row r="22" spans="1:7" x14ac:dyDescent="0.25">
      <c r="A22" s="80" t="s">
        <v>410</v>
      </c>
      <c r="B22" s="49">
        <v>1152071.6599999999</v>
      </c>
      <c r="C22" s="49">
        <v>2000</v>
      </c>
      <c r="D22" s="49">
        <v>1154071.6599999999</v>
      </c>
      <c r="E22" s="49">
        <v>0</v>
      </c>
      <c r="F22" s="49">
        <v>252194.12</v>
      </c>
      <c r="G22" s="49">
        <v>0</v>
      </c>
    </row>
    <row r="23" spans="1:7" x14ac:dyDescent="0.25">
      <c r="A23" s="80" t="s">
        <v>411</v>
      </c>
      <c r="B23" s="49">
        <v>6113782.5</v>
      </c>
      <c r="C23" s="49">
        <v>1115600</v>
      </c>
      <c r="D23" s="49">
        <v>7229382.5</v>
      </c>
      <c r="E23" s="49">
        <v>0</v>
      </c>
      <c r="F23" s="49">
        <v>1000635.93</v>
      </c>
      <c r="G23" s="49">
        <v>0</v>
      </c>
    </row>
    <row r="24" spans="1:7" x14ac:dyDescent="0.25">
      <c r="A24" s="80" t="s">
        <v>412</v>
      </c>
      <c r="B24" s="49">
        <v>3756027.93</v>
      </c>
      <c r="C24" s="49">
        <v>1000</v>
      </c>
      <c r="D24" s="49">
        <v>3757027.93</v>
      </c>
      <c r="E24" s="49">
        <v>0</v>
      </c>
      <c r="F24" s="49">
        <v>706323.27</v>
      </c>
      <c r="G24" s="49">
        <v>0</v>
      </c>
    </row>
    <row r="25" spans="1:7" x14ac:dyDescent="0.25">
      <c r="A25" s="80" t="s">
        <v>413</v>
      </c>
      <c r="B25" s="49"/>
      <c r="C25" s="49"/>
      <c r="D25" s="49">
        <v>0</v>
      </c>
      <c r="E25" s="49"/>
      <c r="F25" s="49"/>
      <c r="G25" s="49">
        <v>0</v>
      </c>
    </row>
    <row r="26" spans="1:7" x14ac:dyDescent="0.25">
      <c r="A26" s="80" t="s">
        <v>414</v>
      </c>
      <c r="B26" s="49"/>
      <c r="C26" s="49"/>
      <c r="D26" s="49">
        <v>0</v>
      </c>
      <c r="E26" s="49"/>
      <c r="F26" s="49"/>
      <c r="G26" s="49">
        <v>0</v>
      </c>
    </row>
    <row r="27" spans="1:7" x14ac:dyDescent="0.25">
      <c r="A27" s="60" t="s">
        <v>415</v>
      </c>
      <c r="B27" s="49">
        <f>SUM(B28:B36)</f>
        <v>7231577.4800000004</v>
      </c>
      <c r="C27" s="49">
        <f t="shared" ref="C27:G27" si="3">SUM(C28:C36)</f>
        <v>14000</v>
      </c>
      <c r="D27" s="49">
        <f t="shared" si="3"/>
        <v>7245577.4800000004</v>
      </c>
      <c r="E27" s="49">
        <f t="shared" si="3"/>
        <v>0</v>
      </c>
      <c r="F27" s="49">
        <f t="shared" si="3"/>
        <v>1093234.93</v>
      </c>
      <c r="G27" s="49">
        <f t="shared" si="3"/>
        <v>0</v>
      </c>
    </row>
    <row r="28" spans="1:7" x14ac:dyDescent="0.25">
      <c r="A28" s="83" t="s">
        <v>416</v>
      </c>
      <c r="B28" s="49">
        <v>7231577.4800000004</v>
      </c>
      <c r="C28" s="49">
        <v>14000</v>
      </c>
      <c r="D28" s="49">
        <v>7245577.4800000004</v>
      </c>
      <c r="E28" s="49">
        <v>0</v>
      </c>
      <c r="F28" s="49">
        <v>1093234.93</v>
      </c>
      <c r="G28" s="49">
        <v>0</v>
      </c>
    </row>
    <row r="29" spans="1:7" x14ac:dyDescent="0.25">
      <c r="A29" s="80" t="s">
        <v>417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418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419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420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421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422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423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424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425</v>
      </c>
      <c r="B37" s="49">
        <f>SUM(B38:B41)</f>
        <v>0</v>
      </c>
      <c r="C37" s="49">
        <f t="shared" ref="C37:G37" si="4">SUM(C38:C41)</f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25">
      <c r="A38" s="83" t="s">
        <v>426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3" t="s">
        <v>427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428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429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430</v>
      </c>
      <c r="B43" s="4">
        <f>SUM(B44,B53,B61,B71)</f>
        <v>220053373.70000002</v>
      </c>
      <c r="C43" s="4">
        <f t="shared" ref="C43:G43" si="5">SUM(C44,C53,C61,C71)</f>
        <v>75018613.359999999</v>
      </c>
      <c r="D43" s="4">
        <f t="shared" si="5"/>
        <v>295071987.06</v>
      </c>
      <c r="E43" s="4">
        <f t="shared" si="5"/>
        <v>2271665.8199999998</v>
      </c>
      <c r="F43" s="4">
        <f t="shared" si="5"/>
        <v>55511584.749999993</v>
      </c>
      <c r="G43" s="4">
        <f t="shared" si="5"/>
        <v>0</v>
      </c>
    </row>
    <row r="44" spans="1:7" x14ac:dyDescent="0.25">
      <c r="A44" s="60" t="s">
        <v>398</v>
      </c>
      <c r="B44" s="49">
        <f>SUM(B45:B52)</f>
        <v>40714263.18</v>
      </c>
      <c r="C44" s="49">
        <f t="shared" ref="C44:G44" si="6">SUM(C45:C52)</f>
        <v>7433735</v>
      </c>
      <c r="D44" s="49">
        <f t="shared" si="6"/>
        <v>48147998.18</v>
      </c>
      <c r="E44" s="49">
        <f t="shared" si="6"/>
        <v>0</v>
      </c>
      <c r="F44" s="49">
        <f t="shared" si="6"/>
        <v>10636377.609999999</v>
      </c>
      <c r="G44" s="49">
        <f t="shared" si="6"/>
        <v>0</v>
      </c>
    </row>
    <row r="45" spans="1:7" x14ac:dyDescent="0.25">
      <c r="A45" s="83" t="s">
        <v>399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400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401</v>
      </c>
      <c r="B47" s="49">
        <v>21935004.219999999</v>
      </c>
      <c r="C47" s="49">
        <v>19000</v>
      </c>
      <c r="D47" s="49">
        <v>21954004.219999999</v>
      </c>
      <c r="E47" s="49">
        <v>0</v>
      </c>
      <c r="F47" s="49">
        <v>5460153.5099999998</v>
      </c>
      <c r="G47" s="49">
        <v>0</v>
      </c>
    </row>
    <row r="48" spans="1:7" x14ac:dyDescent="0.25">
      <c r="A48" s="83" t="s">
        <v>402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403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404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405</v>
      </c>
      <c r="B51" s="49">
        <v>18779258.960000001</v>
      </c>
      <c r="C51" s="49">
        <v>7414735</v>
      </c>
      <c r="D51" s="49">
        <v>26193993.960000001</v>
      </c>
      <c r="E51" s="49">
        <v>0</v>
      </c>
      <c r="F51" s="49">
        <v>5176224.0999999996</v>
      </c>
      <c r="G51" s="49">
        <v>0</v>
      </c>
    </row>
    <row r="52" spans="1:7" x14ac:dyDescent="0.25">
      <c r="A52" s="83" t="s">
        <v>406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407</v>
      </c>
      <c r="B53" s="49">
        <f>SUM(B54:B60)</f>
        <v>179339110.52000001</v>
      </c>
      <c r="C53" s="49">
        <f t="shared" ref="C53:G53" si="7">SUM(C54:C60)</f>
        <v>67584878.359999999</v>
      </c>
      <c r="D53" s="49">
        <f t="shared" si="7"/>
        <v>246923988.88</v>
      </c>
      <c r="E53" s="49">
        <f t="shared" si="7"/>
        <v>2271665.8199999998</v>
      </c>
      <c r="F53" s="49">
        <f t="shared" si="7"/>
        <v>44875207.139999993</v>
      </c>
      <c r="G53" s="49">
        <f t="shared" si="7"/>
        <v>0</v>
      </c>
    </row>
    <row r="54" spans="1:7" x14ac:dyDescent="0.25">
      <c r="A54" s="83" t="s">
        <v>408</v>
      </c>
      <c r="B54" s="49">
        <v>1171146</v>
      </c>
      <c r="C54" s="49">
        <v>2000</v>
      </c>
      <c r="D54" s="49">
        <v>1173146</v>
      </c>
      <c r="E54" s="49">
        <v>0</v>
      </c>
      <c r="F54" s="49">
        <v>157267.98000000001</v>
      </c>
      <c r="G54" s="49">
        <v>0</v>
      </c>
    </row>
    <row r="55" spans="1:7" x14ac:dyDescent="0.25">
      <c r="A55" s="83" t="s">
        <v>409</v>
      </c>
      <c r="B55" s="49">
        <v>176667964.52000001</v>
      </c>
      <c r="C55" s="49">
        <v>67582878.359999999</v>
      </c>
      <c r="D55" s="49">
        <v>244250842.88</v>
      </c>
      <c r="E55" s="49">
        <v>2271665.8199999998</v>
      </c>
      <c r="F55" s="49">
        <v>44717939.159999996</v>
      </c>
      <c r="G55" s="49">
        <v>0</v>
      </c>
    </row>
    <row r="56" spans="1:7" x14ac:dyDescent="0.25">
      <c r="A56" s="83" t="s">
        <v>410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411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412</v>
      </c>
      <c r="B58" s="49">
        <v>1500000</v>
      </c>
      <c r="C58" s="49">
        <v>0</v>
      </c>
      <c r="D58" s="49">
        <v>1500000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413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414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415</v>
      </c>
      <c r="B61" s="49">
        <f>SUM(B62:B70)</f>
        <v>0</v>
      </c>
      <c r="C61" s="49">
        <f t="shared" ref="C61:G61" si="8">SUM(C62:C70)</f>
        <v>0</v>
      </c>
      <c r="D61" s="49">
        <f t="shared" si="8"/>
        <v>0</v>
      </c>
      <c r="E61" s="49">
        <f t="shared" si="8"/>
        <v>0</v>
      </c>
      <c r="F61" s="49">
        <f t="shared" si="8"/>
        <v>0</v>
      </c>
      <c r="G61" s="49">
        <f t="shared" si="8"/>
        <v>0</v>
      </c>
    </row>
    <row r="62" spans="1:7" x14ac:dyDescent="0.25">
      <c r="A62" s="83" t="s">
        <v>416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417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418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419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420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421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422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423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424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425</v>
      </c>
      <c r="B71" s="49">
        <f>SUM(B72:B75)</f>
        <v>0</v>
      </c>
      <c r="C71" s="49">
        <f t="shared" ref="C71:G71" si="9">SUM(C72:C75)</f>
        <v>0</v>
      </c>
      <c r="D71" s="49">
        <f t="shared" si="9"/>
        <v>0</v>
      </c>
      <c r="E71" s="49">
        <f t="shared" si="9"/>
        <v>0</v>
      </c>
      <c r="F71" s="49">
        <f t="shared" si="9"/>
        <v>0</v>
      </c>
      <c r="G71" s="49">
        <f t="shared" si="9"/>
        <v>0</v>
      </c>
    </row>
    <row r="72" spans="1:7" x14ac:dyDescent="0.25">
      <c r="A72" s="83" t="s">
        <v>426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3" t="s">
        <v>427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428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429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387</v>
      </c>
      <c r="B77" s="4">
        <f>B43+B9</f>
        <v>405409400.75999999</v>
      </c>
      <c r="C77" s="4">
        <f t="shared" ref="C77:G77" si="10">C43+C9</f>
        <v>149447687.56999999</v>
      </c>
      <c r="D77" s="4">
        <f t="shared" si="10"/>
        <v>554857088.32999992</v>
      </c>
      <c r="E77" s="4">
        <f t="shared" si="10"/>
        <v>2276165.8199999998</v>
      </c>
      <c r="F77" s="4">
        <f t="shared" si="10"/>
        <v>96344055.439999998</v>
      </c>
      <c r="G77" s="4">
        <f t="shared" si="10"/>
        <v>0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G11:G18 B27:G27 G20:G26 B29:G46 G28 B48:G50 G47 B52:G53 G51 B56:G57 G54:G55 B59:G77 G5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outlinePr summaryBelow="0"/>
  </sheetPr>
  <dimension ref="A1:G34"/>
  <sheetViews>
    <sheetView showGridLines="0" zoomScaleNormal="100" workbookViewId="0">
      <selection activeCell="B10" sqref="B10:F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55" t="s">
        <v>431</v>
      </c>
      <c r="B1" s="148"/>
      <c r="C1" s="148"/>
      <c r="D1" s="148"/>
      <c r="E1" s="148"/>
      <c r="F1" s="148"/>
      <c r="G1" s="149"/>
    </row>
    <row r="2" spans="1:7" x14ac:dyDescent="0.25">
      <c r="A2" s="114" t="str">
        <f>'Formato 1'!A2</f>
        <v>MUNICIPIO DE SAN FELIPE</v>
      </c>
      <c r="B2" s="115"/>
      <c r="C2" s="115"/>
      <c r="D2" s="115"/>
      <c r="E2" s="115"/>
      <c r="F2" s="115"/>
      <c r="G2" s="116"/>
    </row>
    <row r="3" spans="1:7" x14ac:dyDescent="0.25">
      <c r="A3" s="117" t="s">
        <v>304</v>
      </c>
      <c r="B3" s="118"/>
      <c r="C3" s="118"/>
      <c r="D3" s="118"/>
      <c r="E3" s="118"/>
      <c r="F3" s="118"/>
      <c r="G3" s="119"/>
    </row>
    <row r="4" spans="1:7" x14ac:dyDescent="0.25">
      <c r="A4" s="117" t="s">
        <v>432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3</v>
      </c>
      <c r="B6" s="121"/>
      <c r="C6" s="121"/>
      <c r="D6" s="121"/>
      <c r="E6" s="121"/>
      <c r="F6" s="121"/>
      <c r="G6" s="122"/>
    </row>
    <row r="7" spans="1:7" x14ac:dyDescent="0.25">
      <c r="A7" s="150" t="s">
        <v>433</v>
      </c>
      <c r="B7" s="153" t="s">
        <v>306</v>
      </c>
      <c r="C7" s="153"/>
      <c r="D7" s="153"/>
      <c r="E7" s="153"/>
      <c r="F7" s="153"/>
      <c r="G7" s="153" t="s">
        <v>307</v>
      </c>
    </row>
    <row r="8" spans="1:7" ht="30" x14ac:dyDescent="0.25">
      <c r="A8" s="151"/>
      <c r="B8" s="7" t="s">
        <v>308</v>
      </c>
      <c r="C8" s="34" t="s">
        <v>396</v>
      </c>
      <c r="D8" s="34" t="s">
        <v>239</v>
      </c>
      <c r="E8" s="34" t="s">
        <v>194</v>
      </c>
      <c r="F8" s="34" t="s">
        <v>211</v>
      </c>
      <c r="G8" s="163"/>
    </row>
    <row r="9" spans="1:7" ht="15.75" customHeight="1" x14ac:dyDescent="0.25">
      <c r="A9" s="27" t="s">
        <v>434</v>
      </c>
      <c r="B9" s="123">
        <f>SUM(B10,B11,B12,B15,B16,B19)</f>
        <v>2011132194.5199988</v>
      </c>
      <c r="C9" s="123">
        <f t="shared" ref="C9:G9" si="0">SUM(C10,C11,C12,C15,C16,C19)</f>
        <v>810356817.8499999</v>
      </c>
      <c r="D9" s="123">
        <f t="shared" si="0"/>
        <v>2758366632.3699989</v>
      </c>
      <c r="E9" s="123">
        <f t="shared" si="0"/>
        <v>11380829.100000001</v>
      </c>
      <c r="F9" s="123">
        <f t="shared" si="0"/>
        <v>478633431.20000029</v>
      </c>
      <c r="G9" s="123">
        <f t="shared" si="0"/>
        <v>2746985803.269999</v>
      </c>
    </row>
    <row r="10" spans="1:7" x14ac:dyDescent="0.25">
      <c r="A10" s="60" t="s">
        <v>435</v>
      </c>
      <c r="B10" s="77">
        <v>1952561327.7999988</v>
      </c>
      <c r="C10" s="77">
        <v>804030817.8499999</v>
      </c>
      <c r="D10" s="77">
        <v>2693469765.6499991</v>
      </c>
      <c r="E10" s="77">
        <v>11380829.100000001</v>
      </c>
      <c r="F10" s="77">
        <v>464502941.15000027</v>
      </c>
      <c r="G10" s="78">
        <f>D10-E10</f>
        <v>2682088936.5499992</v>
      </c>
    </row>
    <row r="11" spans="1:7" ht="15.75" customHeight="1" x14ac:dyDescent="0.25">
      <c r="A11" s="60" t="s">
        <v>436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25">
      <c r="A12" s="60" t="s">
        <v>437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25">
      <c r="A13" s="80" t="s">
        <v>438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25">
      <c r="A14" s="80" t="s">
        <v>439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25">
      <c r="A15" s="60" t="s">
        <v>440</v>
      </c>
      <c r="B15" s="79">
        <v>58570866.719999999</v>
      </c>
      <c r="C15" s="79">
        <v>6326000</v>
      </c>
      <c r="D15" s="79">
        <v>64896866.719999999</v>
      </c>
      <c r="E15" s="79">
        <v>0</v>
      </c>
      <c r="F15" s="79">
        <v>14130490.050000001</v>
      </c>
      <c r="G15" s="78">
        <f t="shared" si="1"/>
        <v>64896866.719999999</v>
      </c>
    </row>
    <row r="16" spans="1:7" ht="30" x14ac:dyDescent="0.25">
      <c r="A16" s="61" t="s">
        <v>441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25">
      <c r="A17" s="80" t="s">
        <v>442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443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444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445</v>
      </c>
      <c r="B21" s="37">
        <f>SUM(B22,B23,B24,B27,B28,B31)</f>
        <v>0</v>
      </c>
      <c r="C21" s="37">
        <f t="shared" ref="C21:F21" si="4">SUM(C22,C23,C24,C27,C28,C31)</f>
        <v>0</v>
      </c>
      <c r="D21" s="37">
        <f t="shared" si="4"/>
        <v>0</v>
      </c>
      <c r="E21" s="37">
        <f t="shared" si="4"/>
        <v>0</v>
      </c>
      <c r="F21" s="37">
        <f t="shared" si="4"/>
        <v>0</v>
      </c>
      <c r="G21" s="37">
        <f>SUM(G22,G23,G24,G27,G28,G31)</f>
        <v>0</v>
      </c>
    </row>
    <row r="22" spans="1:7" x14ac:dyDescent="0.25">
      <c r="A22" s="60" t="s">
        <v>435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5">D22-E22</f>
        <v>0</v>
      </c>
    </row>
    <row r="23" spans="1:7" x14ac:dyDescent="0.25">
      <c r="A23" s="60" t="s">
        <v>436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25">
      <c r="A24" s="60" t="s">
        <v>437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25">
      <c r="A25" s="80" t="s">
        <v>438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25">
      <c r="A26" s="80" t="s">
        <v>439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25">
      <c r="A27" s="60" t="s">
        <v>440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30" x14ac:dyDescent="0.25">
      <c r="A28" s="61" t="s">
        <v>441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25">
      <c r="A29" s="80" t="s">
        <v>442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25">
      <c r="A30" s="80" t="s">
        <v>443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25">
      <c r="A31" s="60" t="s">
        <v>444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446</v>
      </c>
      <c r="B33" s="37">
        <f>B21+B9</f>
        <v>2011132194.5199988</v>
      </c>
      <c r="C33" s="37">
        <f t="shared" ref="C33:G33" si="8">C21+C9</f>
        <v>810356817.8499999</v>
      </c>
      <c r="D33" s="37">
        <f t="shared" si="8"/>
        <v>2758366632.3699989</v>
      </c>
      <c r="E33" s="37">
        <f t="shared" si="8"/>
        <v>11380829.100000001</v>
      </c>
      <c r="F33" s="37">
        <f t="shared" si="8"/>
        <v>478633431.20000029</v>
      </c>
      <c r="G33" s="37">
        <f t="shared" si="8"/>
        <v>2746985803.269999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14 B16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dcterms:created xsi:type="dcterms:W3CDTF">2023-03-16T22:14:51Z</dcterms:created>
  <dcterms:modified xsi:type="dcterms:W3CDTF">2023-05-11T21:09:11Z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